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40" activeTab="0"/>
  </bookViews>
  <sheets>
    <sheet name="A3" sheetId="1" r:id="rId1"/>
    <sheet name="Jelgava" sheetId="2" state="hidden" r:id="rId2"/>
    <sheet name="Talava" sheetId="3" state="hidden" r:id="rId3"/>
    <sheet name="Design Ufa RUS" sheetId="4" state="hidden" r:id="rId4"/>
  </sheets>
  <externalReferences>
    <externalReference r:id="rId7"/>
  </externalReferences>
  <definedNames>
    <definedName name="kk">'[1]Talava'!$G$7:$H$16</definedName>
    <definedName name="_xlnm.Print_Titles" localSheetId="3">'Design Ufa RUS'!$A:$F</definedName>
    <definedName name="_xlnm.Print_Titles" localSheetId="1">'Jelgava'!$A:$F</definedName>
    <definedName name="_xlnm.Print_Titles" localSheetId="2">'Talava'!$A:$F</definedName>
    <definedName name="Table1" localSheetId="3">'Design Ufa RUS'!$G$5:$H$20</definedName>
    <definedName name="Table1" localSheetId="1">'Jelgava'!$G$3:$H$19</definedName>
    <definedName name="Table1">'Talava'!$G$5:$H$23</definedName>
    <definedName name="Table2" localSheetId="3">'Design Ufa RUS'!$G$25:$H$40</definedName>
    <definedName name="Table2" localSheetId="1">'Jelgava'!$G$23:$H$39</definedName>
    <definedName name="Table2">'Talava'!$G$28:$H$46</definedName>
    <definedName name="TimeTable1" localSheetId="3">'Design Ufa RUS'!$G$7:$H$16</definedName>
    <definedName name="TimeTable1" localSheetId="1">'Jelgava'!$G$6:$H$15</definedName>
    <definedName name="TimeTable1">'Talava'!$G$7:$H$16</definedName>
    <definedName name="TimeTable2" localSheetId="3">'Design Ufa RUS'!$G$27:$H$36</definedName>
    <definedName name="TimeTable2" localSheetId="1">'Jelgava'!$G$26:$H$35</definedName>
    <definedName name="TimeTable2">'Talava'!$G$30:$H$39</definedName>
  </definedNames>
  <calcPr fullCalcOnLoad="1"/>
</workbook>
</file>

<file path=xl/sharedStrings.xml><?xml version="1.0" encoding="utf-8"?>
<sst xmlns="http://schemas.openxmlformats.org/spreadsheetml/2006/main" count="335" uniqueCount="67">
  <si>
    <t>Nr.</t>
  </si>
  <si>
    <t>01</t>
  </si>
  <si>
    <t>1-7</t>
  </si>
  <si>
    <t xml:space="preserve">Pārvadātāja nosaukums, zīmogs ( spiedogs ) un </t>
  </si>
  <si>
    <t>atbildīgās personas paraksts:</t>
  </si>
  <si>
    <t>Attālums km no maršruta sākuma</t>
  </si>
  <si>
    <t xml:space="preserve">Attālums km līdz nākoš. pieturai </t>
  </si>
  <si>
    <t>Pieturas kods</t>
  </si>
  <si>
    <t>Braukšanas laiks līdz nākošai pieturai</t>
  </si>
  <si>
    <t>Pieturas nosaukums</t>
  </si>
  <si>
    <t xml:space="preserve">Reiss </t>
  </si>
  <si>
    <t>Reiss</t>
  </si>
  <si>
    <t>Reisa izpildes dienas</t>
  </si>
  <si>
    <t>Reisa garums (km)</t>
  </si>
  <si>
    <t>Reisa izpildes laiks (st.,min.)</t>
  </si>
  <si>
    <t>Braukšanas laiks reisā</t>
  </si>
  <si>
    <t>Reisa satiksmes ātrums (km/n)</t>
  </si>
  <si>
    <t>Reisa vid.tehn.ātrums (km/n)</t>
  </si>
  <si>
    <t>Autovadītāju skaits reisā</t>
  </si>
  <si>
    <t xml:space="preserve">             maršrutā</t>
  </si>
  <si>
    <t xml:space="preserve">Maršrutas </t>
  </si>
  <si>
    <t>Stotelės pavadinimas</t>
  </si>
  <si>
    <t>Atstumas km nuo maršruto pradžios</t>
  </si>
  <si>
    <t>Atstumas km iki sekančios stotelės</t>
  </si>
  <si>
    <t>Stotelės kodas</t>
  </si>
  <si>
    <t>Trukmė iki sekančios stotelės</t>
  </si>
  <si>
    <t xml:space="preserve">Reisas </t>
  </si>
  <si>
    <t>Reisas</t>
  </si>
  <si>
    <t>Reiso savaitės dienos</t>
  </si>
  <si>
    <t>Reiso vidutinis greitis (km/h)</t>
  </si>
  <si>
    <t>Reiso trukmė (min)</t>
  </si>
  <si>
    <t>Reiso ilgis (km)</t>
  </si>
  <si>
    <t xml:space="preserve">Attālums km līdz nākošai pieturai </t>
  </si>
  <si>
    <t>AUTOBUSU KUSTĪBAS SARAKSTS MARŠRUTĀ Nr.</t>
  </si>
  <si>
    <t>km pilsētas robežās</t>
  </si>
  <si>
    <t>km ārpus pilsētas robežām</t>
  </si>
  <si>
    <t xml:space="preserve">Maršruta kods: </t>
  </si>
  <si>
    <t>SIA "JELGAVAS
 AUTOBUSU PARKS"</t>
  </si>
  <si>
    <t>SIA "JELGAVAS 
AUTOBUSU PARKS"</t>
  </si>
  <si>
    <t>A.Laikmaa</t>
  </si>
  <si>
    <t>Kroodi</t>
  </si>
  <si>
    <t>Orumetsa</t>
  </si>
  <si>
    <t>Kallavere kauplus</t>
  </si>
  <si>
    <t>Kallavere</t>
  </si>
  <si>
    <t>Kontroll-peatus/ Liini nr</t>
  </si>
  <si>
    <t>Kärmu</t>
  </si>
  <si>
    <t>Keskturg</t>
  </si>
  <si>
    <t>Pirita jõgi</t>
  </si>
  <si>
    <t>Bussijaam</t>
  </si>
  <si>
    <t>Mäeotsa</t>
  </si>
  <si>
    <t>Suur-Paala</t>
  </si>
  <si>
    <t>Iru elektrijaam</t>
  </si>
  <si>
    <t>101</t>
  </si>
  <si>
    <t>103</t>
  </si>
  <si>
    <t>Loovälja tee</t>
  </si>
  <si>
    <t>171</t>
  </si>
  <si>
    <t>Bussijaam (Odra)</t>
  </si>
  <si>
    <t>Loo</t>
  </si>
  <si>
    <t>Lagedi</t>
  </si>
  <si>
    <t>Kesk-Sõjamäe</t>
  </si>
  <si>
    <t>Kesk- Sõjamäe</t>
  </si>
  <si>
    <r>
      <t xml:space="preserve">Lugupeetud reisijad, busside sõiduplaanid võivad muuta, küsimuste korral pöörduge SEBE poole: tel. </t>
    </r>
    <r>
      <rPr>
        <sz val="42"/>
        <color indexed="10"/>
        <rFont val="Arial"/>
        <family val="2"/>
      </rPr>
      <t>6022555</t>
    </r>
    <r>
      <rPr>
        <sz val="42"/>
        <rFont val="Arial"/>
        <family val="2"/>
      </rPr>
      <t>, e-post info@sebe.ee või 
Põhja-Eesti transpordikeskuse poole: tel. 6406 780, e-post info@ytkpohja.ee</t>
    </r>
  </si>
  <si>
    <r>
      <t xml:space="preserve">Уважаемые пассажиры, расписание автобусов может меняться, в случае возникновения вопросов, обращайтесь в фирму SEBE по телефону: </t>
    </r>
    <r>
      <rPr>
        <sz val="42"/>
        <color indexed="10"/>
        <rFont val="Arial"/>
        <family val="2"/>
      </rPr>
      <t>6022555</t>
    </r>
    <r>
      <rPr>
        <sz val="42"/>
        <rFont val="Arial"/>
        <family val="2"/>
      </rPr>
      <t xml:space="preserve"> или электронной почте: info@sebe.ee , а также в Северо-Эстонский центр общественного транспорта по телефону: 6406 780 или электронной почте: info@ytkpohja.ee</t>
    </r>
  </si>
  <si>
    <r>
      <t xml:space="preserve">PÕHJA SUUND (Peterburi)                                          
alates 02.12.2019                            </t>
    </r>
    <r>
      <rPr>
        <b/>
        <u val="single"/>
        <sz val="26"/>
        <rFont val="Arial"/>
        <family val="2"/>
      </rPr>
      <t>SÕIDUPLAANID/РАСПИСАНИЕ</t>
    </r>
    <r>
      <rPr>
        <b/>
        <sz val="26"/>
        <rFont val="Arial"/>
        <family val="2"/>
      </rPr>
      <t xml:space="preserve">                          Tallinn-Maardu
</t>
    </r>
    <r>
      <rPr>
        <b/>
        <sz val="26"/>
        <color indexed="10"/>
        <rFont val="Arial"/>
        <family val="2"/>
      </rPr>
      <t>LAUPÄEV, PÜHAPÄEV JA RIIKLIKUD PÜHAD.</t>
    </r>
    <r>
      <rPr>
        <b/>
        <sz val="26"/>
        <rFont val="Arial"/>
        <family val="2"/>
      </rPr>
      <t xml:space="preserve">  Liinid: 101, 103, 171</t>
    </r>
  </si>
  <si>
    <r>
      <t xml:space="preserve">PÕHJA SUUND (Peterburi)                                          
alates 02.12.2019                            </t>
    </r>
    <r>
      <rPr>
        <b/>
        <u val="single"/>
        <sz val="26"/>
        <rFont val="Arial"/>
        <family val="2"/>
      </rPr>
      <t>SÕIDUPLAANID/РАСПИСАНИЕ</t>
    </r>
    <r>
      <rPr>
        <b/>
        <sz val="26"/>
        <rFont val="Arial"/>
        <family val="2"/>
      </rPr>
      <t xml:space="preserve">                          Maardu-Tallinn
</t>
    </r>
    <r>
      <rPr>
        <b/>
        <sz val="26"/>
        <color indexed="10"/>
        <rFont val="Arial"/>
        <family val="2"/>
      </rPr>
      <t>LAUPÄEV, PÜHAPÄEV JA RIIKLIKUD PÜHAD.</t>
    </r>
    <r>
      <rPr>
        <b/>
        <sz val="26"/>
        <rFont val="Arial"/>
        <family val="2"/>
      </rPr>
      <t xml:space="preserve">  Liinid: 101, 103, 171</t>
    </r>
  </si>
  <si>
    <r>
      <t xml:space="preserve">PÕHJA SUUND (Peterburi)                                          
alates 02.12.2019                            </t>
    </r>
    <r>
      <rPr>
        <b/>
        <u val="single"/>
        <sz val="26"/>
        <rFont val="Arial"/>
        <family val="2"/>
      </rPr>
      <t>SÕIDUPLAANID/РАСПИСАНИЕ</t>
    </r>
    <r>
      <rPr>
        <b/>
        <sz val="26"/>
        <rFont val="Arial"/>
        <family val="2"/>
      </rPr>
      <t xml:space="preserve">                          Maardu-Tallinn
TÖÖPÄEV.  Liinid: 101, 103, 171</t>
    </r>
  </si>
  <si>
    <r>
      <t xml:space="preserve">PÕHJA SUUND (Peterburi)                                          
alates 02.12.2019                            </t>
    </r>
    <r>
      <rPr>
        <b/>
        <u val="single"/>
        <sz val="26"/>
        <rFont val="Arial"/>
        <family val="2"/>
      </rPr>
      <t>SÕIDUPLAANID/РАСПИСАНИЕ</t>
    </r>
    <r>
      <rPr>
        <b/>
        <sz val="26"/>
        <rFont val="Arial"/>
        <family val="2"/>
      </rPr>
      <t xml:space="preserve">                          Tallinn-Maardu
TÖÖPÄEV.  Liinid: 101, 103, 171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</si>
</sst>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#,##0\ &quot;Ls&quot;;\-#,##0\ &quot;Ls&quot;"/>
    <numFmt numFmtId="197" formatCode="#,##0\ &quot;Ls&quot;;[Red]\-#,##0\ &quot;Ls&quot;"/>
    <numFmt numFmtId="198" formatCode="#,##0.00\ &quot;Ls&quot;;\-#,##0.00\ &quot;Ls&quot;"/>
    <numFmt numFmtId="199" formatCode="#,##0.00\ &quot;Ls&quot;;[Red]\-#,##0.00\ &quot;Ls&quot;"/>
    <numFmt numFmtId="200" formatCode="_-* #,##0\ &quot;Ls&quot;_-;\-* #,##0\ &quot;Ls&quot;_-;_-* &quot;-&quot;\ &quot;Ls&quot;_-;_-@_-"/>
    <numFmt numFmtId="201" formatCode="_-* #,##0\ _L_s_-;\-* #,##0\ _L_s_-;_-* &quot;-&quot;\ _L_s_-;_-@_-"/>
    <numFmt numFmtId="202" formatCode="_-* #,##0.00\ &quot;Ls&quot;_-;\-* #,##0.00\ &quot;Ls&quot;_-;_-* &quot;-&quot;??\ &quot;Ls&quot;_-;_-@_-"/>
    <numFmt numFmtId="203" formatCode="_-* #,##0.00\ _L_s_-;\-* #,##0.00\ _L_s_-;_-* &quot;-&quot;??\ _L_s_-;_-@_-"/>
    <numFmt numFmtId="204" formatCode="0.0"/>
    <numFmt numFmtId="205" formatCode="00000"/>
    <numFmt numFmtId="206" formatCode="m/d"/>
    <numFmt numFmtId="207" formatCode="00"/>
    <numFmt numFmtId="208" formatCode="h:mm;@"/>
    <numFmt numFmtId="209" formatCode="0.000"/>
    <numFmt numFmtId="210" formatCode="0.000;;@"/>
    <numFmt numFmtId="211" formatCode="0.000;;"/>
    <numFmt numFmtId="212" formatCode="hh:mm;;"/>
    <numFmt numFmtId="213" formatCode="[$-427]yyyy\ &quot;m.&quot;\ mmmm\ d\ &quot;d.&quot;"/>
    <numFmt numFmtId="214" formatCode="yyyy/mm/dd;@"/>
    <numFmt numFmtId="215" formatCode="000"/>
    <numFmt numFmtId="216" formatCode="hh:mm:ss"/>
    <numFmt numFmtId="217" formatCode="&quot;Jah&quot;;&quot;Jah&quot;;&quot;Ei&quot;"/>
    <numFmt numFmtId="218" formatCode="&quot;Tõene&quot;;&quot;Tõene&quot;;&quot;Väär&quot;"/>
    <numFmt numFmtId="219" formatCode="&quot;Sees&quot;;&quot;Sees&quot;;&quot;Väljas&quot;"/>
    <numFmt numFmtId="220" formatCode="[$-425]d\.\ mmmm\ yyyy"/>
  </numFmts>
  <fonts count="5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23"/>
      <name val="Arial"/>
      <family val="2"/>
    </font>
    <font>
      <b/>
      <sz val="26"/>
      <name val="Arial"/>
      <family val="2"/>
    </font>
    <font>
      <b/>
      <u val="single"/>
      <sz val="26"/>
      <name val="Arial"/>
      <family val="2"/>
    </font>
    <font>
      <b/>
      <sz val="26"/>
      <color indexed="10"/>
      <name val="Arial"/>
      <family val="2"/>
    </font>
    <font>
      <sz val="42"/>
      <name val="Arial"/>
      <family val="2"/>
    </font>
    <font>
      <sz val="4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CE29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2" applyNumberFormat="0" applyFill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23" borderId="3" applyNumberFormat="0" applyAlignment="0" applyProtection="0"/>
    <xf numFmtId="0" fontId="7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0" fontId="58" fillId="20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207" fontId="5" fillId="0" borderId="24" xfId="0" applyNumberFormat="1" applyFont="1" applyBorder="1" applyAlignment="1">
      <alignment horizontal="center" vertical="center"/>
    </xf>
    <xf numFmtId="207" fontId="5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204" fontId="0" fillId="0" borderId="13" xfId="0" applyNumberFormat="1" applyBorder="1" applyAlignment="1">
      <alignment horizontal="center"/>
    </xf>
    <xf numFmtId="204" fontId="0" fillId="0" borderId="26" xfId="0" applyNumberFormat="1" applyBorder="1" applyAlignment="1">
      <alignment horizontal="center"/>
    </xf>
    <xf numFmtId="208" fontId="0" fillId="0" borderId="13" xfId="0" applyNumberFormat="1" applyBorder="1" applyAlignment="1">
      <alignment horizontal="center"/>
    </xf>
    <xf numFmtId="208" fontId="0" fillId="0" borderId="26" xfId="0" applyNumberFormat="1" applyBorder="1" applyAlignment="1">
      <alignment horizontal="center"/>
    </xf>
    <xf numFmtId="211" fontId="0" fillId="0" borderId="12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0" xfId="0" applyNumberFormat="1" applyFont="1" applyBorder="1" applyAlignment="1">
      <alignment horizontal="left" shrinkToFit="1"/>
    </xf>
    <xf numFmtId="209" fontId="0" fillId="0" borderId="13" xfId="0" applyNumberFormat="1" applyBorder="1" applyAlignment="1">
      <alignment horizontal="center"/>
    </xf>
    <xf numFmtId="209" fontId="0" fillId="0" borderId="2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04" fontId="0" fillId="0" borderId="24" xfId="0" applyNumberFormat="1" applyBorder="1" applyAlignment="1">
      <alignment horizontal="center"/>
    </xf>
    <xf numFmtId="204" fontId="0" fillId="0" borderId="33" xfId="0" applyNumberForma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shrinkToFit="1"/>
    </xf>
    <xf numFmtId="49" fontId="10" fillId="0" borderId="37" xfId="0" applyNumberFormat="1" applyFont="1" applyBorder="1" applyAlignment="1">
      <alignment horizontal="center" vertical="center" shrinkToFit="1"/>
    </xf>
    <xf numFmtId="0" fontId="11" fillId="0" borderId="3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4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9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211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212" fontId="11" fillId="0" borderId="12" xfId="0" applyNumberFormat="1" applyFont="1" applyBorder="1" applyAlignment="1">
      <alignment horizontal="center"/>
    </xf>
    <xf numFmtId="212" fontId="11" fillId="0" borderId="25" xfId="0" applyNumberFormat="1" applyFont="1" applyBorder="1" applyAlignment="1">
      <alignment horizontal="center"/>
    </xf>
    <xf numFmtId="212" fontId="11" fillId="0" borderId="13" xfId="0" applyNumberFormat="1" applyFont="1" applyBorder="1" applyAlignment="1">
      <alignment horizontal="center"/>
    </xf>
    <xf numFmtId="212" fontId="11" fillId="0" borderId="26" xfId="0" applyNumberFormat="1" applyFont="1" applyBorder="1" applyAlignment="1">
      <alignment horizontal="center"/>
    </xf>
    <xf numFmtId="209" fontId="15" fillId="0" borderId="26" xfId="0" applyNumberFormat="1" applyFont="1" applyBorder="1" applyAlignment="1">
      <alignment horizontal="center" shrinkToFit="1"/>
    </xf>
    <xf numFmtId="209" fontId="15" fillId="0" borderId="13" xfId="0" applyNumberFormat="1" applyFont="1" applyBorder="1" applyAlignment="1">
      <alignment horizontal="center" shrinkToFit="1"/>
    </xf>
    <xf numFmtId="209" fontId="15" fillId="0" borderId="24" xfId="0" applyNumberFormat="1" applyFont="1" applyBorder="1" applyAlignment="1">
      <alignment horizontal="center"/>
    </xf>
    <xf numFmtId="209" fontId="15" fillId="0" borderId="28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shrinkToFit="1"/>
    </xf>
    <xf numFmtId="0" fontId="14" fillId="0" borderId="0" xfId="0" applyNumberFormat="1" applyFont="1" applyBorder="1" applyAlignment="1">
      <alignment horizontal="left" shrinkToFi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15" fontId="10" fillId="0" borderId="12" xfId="0" applyNumberFormat="1" applyFont="1" applyBorder="1" applyAlignment="1">
      <alignment horizontal="center" vertical="center"/>
    </xf>
    <xf numFmtId="215" fontId="10" fillId="0" borderId="25" xfId="0" applyNumberFormat="1" applyFont="1" applyBorder="1" applyAlignment="1">
      <alignment horizontal="center" vertical="center"/>
    </xf>
    <xf numFmtId="215" fontId="10" fillId="0" borderId="12" xfId="0" applyNumberFormat="1" applyFont="1" applyBorder="1" applyAlignment="1">
      <alignment horizontal="center" vertical="center" wrapText="1"/>
    </xf>
    <xf numFmtId="215" fontId="10" fillId="0" borderId="25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 vertical="center" wrapText="1"/>
    </xf>
    <xf numFmtId="0" fontId="19" fillId="0" borderId="41" xfId="0" applyFont="1" applyBorder="1" applyAlignment="1">
      <alignment vertical="center" textRotation="90" wrapText="1"/>
    </xf>
    <xf numFmtId="0" fontId="19" fillId="0" borderId="41" xfId="0" applyFont="1" applyFill="1" applyBorder="1" applyAlignment="1">
      <alignment vertical="center" textRotation="90" wrapText="1"/>
    </xf>
    <xf numFmtId="0" fontId="19" fillId="0" borderId="42" xfId="0" applyFont="1" applyBorder="1" applyAlignment="1">
      <alignment vertical="center" textRotation="90" wrapText="1"/>
    </xf>
    <xf numFmtId="212" fontId="19" fillId="0" borderId="12" xfId="0" applyNumberFormat="1" applyFont="1" applyFill="1" applyBorder="1" applyAlignment="1">
      <alignment horizontal="center"/>
    </xf>
    <xf numFmtId="212" fontId="19" fillId="0" borderId="43" xfId="0" applyNumberFormat="1" applyFont="1" applyFill="1" applyBorder="1" applyAlignment="1">
      <alignment horizontal="center"/>
    </xf>
    <xf numFmtId="212" fontId="19" fillId="0" borderId="13" xfId="0" applyNumberFormat="1" applyFont="1" applyFill="1" applyBorder="1" applyAlignment="1">
      <alignment horizontal="center"/>
    </xf>
    <xf numFmtId="212" fontId="19" fillId="0" borderId="44" xfId="0" applyNumberFormat="1" applyFont="1" applyFill="1" applyBorder="1" applyAlignment="1">
      <alignment horizontal="center"/>
    </xf>
    <xf numFmtId="212" fontId="19" fillId="0" borderId="24" xfId="0" applyNumberFormat="1" applyFont="1" applyFill="1" applyBorder="1" applyAlignment="1">
      <alignment horizontal="center"/>
    </xf>
    <xf numFmtId="212" fontId="19" fillId="0" borderId="33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textRotation="90" wrapText="1"/>
    </xf>
    <xf numFmtId="0" fontId="19" fillId="0" borderId="39" xfId="0" applyFont="1" applyFill="1" applyBorder="1" applyAlignment="1">
      <alignment textRotation="90" wrapText="1"/>
    </xf>
    <xf numFmtId="0" fontId="19" fillId="0" borderId="45" xfId="0" applyFont="1" applyFill="1" applyBorder="1" applyAlignment="1">
      <alignment textRotation="90" wrapText="1"/>
    </xf>
    <xf numFmtId="0" fontId="23" fillId="0" borderId="0" xfId="0" applyFont="1" applyAlignment="1">
      <alignment vertical="center" wrapText="1"/>
    </xf>
    <xf numFmtId="49" fontId="3" fillId="33" borderId="42" xfId="0" applyNumberFormat="1" applyFont="1" applyFill="1" applyBorder="1" applyAlignment="1">
      <alignment horizontal="center" vertical="center" textRotation="90" wrapText="1" shrinkToFit="1"/>
    </xf>
    <xf numFmtId="49" fontId="19" fillId="33" borderId="46" xfId="0" applyNumberFormat="1" applyFont="1" applyFill="1" applyBorder="1" applyAlignment="1">
      <alignment horizontal="center" vertical="center" shrinkToFit="1"/>
    </xf>
    <xf numFmtId="49" fontId="19" fillId="33" borderId="47" xfId="0" applyNumberFormat="1" applyFont="1" applyFill="1" applyBorder="1" applyAlignment="1">
      <alignment horizontal="center" vertical="center" shrinkToFit="1"/>
    </xf>
    <xf numFmtId="49" fontId="3" fillId="33" borderId="41" xfId="0" applyNumberFormat="1" applyFont="1" applyFill="1" applyBorder="1" applyAlignment="1">
      <alignment horizontal="center" vertical="center" textRotation="90" wrapText="1" shrinkToFit="1"/>
    </xf>
    <xf numFmtId="49" fontId="19" fillId="33" borderId="48" xfId="0" applyNumberFormat="1" applyFont="1" applyFill="1" applyBorder="1" applyAlignment="1">
      <alignment horizontal="center" vertical="center" shrinkToFit="1"/>
    </xf>
    <xf numFmtId="0" fontId="20" fillId="33" borderId="14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16" xfId="0" applyFont="1" applyFill="1" applyBorder="1" applyAlignment="1">
      <alignment horizontal="left" wrapText="1"/>
    </xf>
    <xf numFmtId="0" fontId="20" fillId="33" borderId="19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0" fontId="20" fillId="33" borderId="20" xfId="0" applyFont="1" applyFill="1" applyBorder="1" applyAlignment="1">
      <alignment horizontal="left" wrapText="1"/>
    </xf>
    <xf numFmtId="0" fontId="20" fillId="33" borderId="30" xfId="0" applyFont="1" applyFill="1" applyBorder="1" applyAlignment="1">
      <alignment horizontal="left" wrapText="1"/>
    </xf>
    <xf numFmtId="0" fontId="20" fillId="33" borderId="31" xfId="0" applyFont="1" applyFill="1" applyBorder="1" applyAlignment="1">
      <alignment horizontal="left" wrapText="1"/>
    </xf>
    <xf numFmtId="0" fontId="20" fillId="33" borderId="32" xfId="0" applyFont="1" applyFill="1" applyBorder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14" fontId="17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8" fillId="0" borderId="39" xfId="0" applyFont="1" applyBorder="1" applyAlignment="1">
      <alignment horizontal="right" shrinkToFit="1"/>
    </xf>
    <xf numFmtId="0" fontId="0" fillId="0" borderId="22" xfId="0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right" shrinkToFit="1"/>
    </xf>
    <xf numFmtId="0" fontId="0" fillId="0" borderId="29" xfId="0" applyBorder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Väljund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19050</xdr:rowOff>
    </xdr:from>
    <xdr:to>
      <xdr:col>12</xdr:col>
      <xdr:colOff>47625</xdr:colOff>
      <xdr:row>1</xdr:row>
      <xdr:rowOff>123825</xdr:rowOff>
    </xdr:to>
    <xdr:pic>
      <xdr:nvPicPr>
        <xdr:cNvPr id="1" name="Picture 9" descr="RSlogo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905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23</xdr:row>
      <xdr:rowOff>19050</xdr:rowOff>
    </xdr:from>
    <xdr:to>
      <xdr:col>12</xdr:col>
      <xdr:colOff>47625</xdr:colOff>
      <xdr:row>24</xdr:row>
      <xdr:rowOff>123825</xdr:rowOff>
    </xdr:to>
    <xdr:pic>
      <xdr:nvPicPr>
        <xdr:cNvPr id="2" name="Picture 12" descr="RSlogo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55295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19050</xdr:rowOff>
    </xdr:from>
    <xdr:to>
      <xdr:col>12</xdr:col>
      <xdr:colOff>47625</xdr:colOff>
      <xdr:row>1</xdr:row>
      <xdr:rowOff>123825</xdr:rowOff>
    </xdr:to>
    <xdr:pic>
      <xdr:nvPicPr>
        <xdr:cNvPr id="1" name="Picture 1" descr="RSlogo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905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20</xdr:row>
      <xdr:rowOff>19050</xdr:rowOff>
    </xdr:from>
    <xdr:to>
      <xdr:col>12</xdr:col>
      <xdr:colOff>47625</xdr:colOff>
      <xdr:row>21</xdr:row>
      <xdr:rowOff>123825</xdr:rowOff>
    </xdr:to>
    <xdr:pic>
      <xdr:nvPicPr>
        <xdr:cNvPr id="2" name="Picture 2" descr="RSlogo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06717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inid\SOIDUPLAANID_20080122\ATL_SOIDUPLAANID_2008_02_01\Ida_ATLsoiduplaanid_2201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 1-5"/>
      <sheetName val="104A 1-5"/>
      <sheetName val="104A 6, 7"/>
      <sheetName val="104B 1-5"/>
      <sheetName val="104B 6, 7"/>
      <sheetName val="106 1-5"/>
      <sheetName val="106A 1-5"/>
      <sheetName val="106A 6, 7"/>
      <sheetName val="134 1-5"/>
      <sheetName val="134 6, 7"/>
      <sheetName val="143 1-5"/>
      <sheetName val="143 6, 7"/>
      <sheetName val="151 1-5"/>
      <sheetName val="151A 1-5, 6, 7"/>
      <sheetName val="152 1-5, 6, 7"/>
      <sheetName val="152A 1-5"/>
      <sheetName val="152A 6, 7"/>
      <sheetName val="152B 1-5"/>
      <sheetName val="154 1-5"/>
      <sheetName val="154 6, 7"/>
      <sheetName val="156 1-5, 6, 7"/>
      <sheetName val="Jelgava"/>
      <sheetName val="Talava"/>
      <sheetName val="Design Ufa R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03"/>
  <sheetViews>
    <sheetView tabSelected="1" zoomScale="60" zoomScaleNormal="60" zoomScaleSheetLayoutView="40" zoomScalePageLayoutView="0" workbookViewId="0" topLeftCell="A1">
      <selection activeCell="R4" sqref="R4"/>
    </sheetView>
  </sheetViews>
  <sheetFormatPr defaultColWidth="9.140625" defaultRowHeight="12.75"/>
  <cols>
    <col min="1" max="1" width="9.28125" style="0" bestFit="1" customWidth="1"/>
    <col min="2" max="2" width="13.57421875" style="0" bestFit="1" customWidth="1"/>
    <col min="3" max="3" width="13.00390625" style="0" bestFit="1" customWidth="1"/>
    <col min="4" max="12" width="13.57421875" style="0" bestFit="1" customWidth="1"/>
    <col min="13" max="15" width="13.00390625" style="0" bestFit="1" customWidth="1"/>
    <col min="16" max="17" width="13.57421875" style="0" bestFit="1" customWidth="1"/>
    <col min="18" max="18" width="16.57421875" style="0" customWidth="1"/>
    <col min="19" max="19" width="9.28125" style="0" bestFit="1" customWidth="1"/>
    <col min="20" max="20" width="13.00390625" style="0" bestFit="1" customWidth="1"/>
    <col min="21" max="22" width="13.57421875" style="0" bestFit="1" customWidth="1"/>
    <col min="23" max="25" width="13.00390625" style="0" bestFit="1" customWidth="1"/>
    <col min="26" max="26" width="13.7109375" style="0" customWidth="1"/>
    <col min="27" max="29" width="13.57421875" style="0" bestFit="1" customWidth="1"/>
    <col min="30" max="30" width="13.8515625" style="0" customWidth="1"/>
    <col min="31" max="33" width="13.57421875" style="0" bestFit="1" customWidth="1"/>
    <col min="34" max="35" width="13.00390625" style="0" bestFit="1" customWidth="1"/>
  </cols>
  <sheetData>
    <row r="1" ht="12.75" customHeight="1" thickBot="1"/>
    <row r="2" spans="1:45" ht="36" customHeight="1">
      <c r="A2" s="123" t="s">
        <v>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03"/>
      <c r="S2" s="123" t="s">
        <v>65</v>
      </c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5"/>
      <c r="AJ2" s="103"/>
      <c r="AK2" s="103"/>
      <c r="AL2" s="103"/>
      <c r="AN2" s="103"/>
      <c r="AO2" s="103"/>
      <c r="AP2" s="103"/>
      <c r="AQ2" s="103"/>
      <c r="AR2" s="103"/>
      <c r="AS2" s="103"/>
    </row>
    <row r="3" spans="1:45" ht="15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103"/>
      <c r="S3" s="126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  <c r="AJ3" s="103"/>
      <c r="AK3" s="103"/>
      <c r="AL3" s="103"/>
      <c r="AM3" s="103"/>
      <c r="AN3" s="103"/>
      <c r="AO3" s="103"/>
      <c r="AP3" s="103"/>
      <c r="AQ3" s="103"/>
      <c r="AR3" s="103"/>
      <c r="AS3" s="103"/>
    </row>
    <row r="4" spans="1:45" ht="126" customHeight="1" thickBo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103"/>
      <c r="S4" s="129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103"/>
      <c r="AK4" s="103"/>
      <c r="AL4" s="103"/>
      <c r="AM4" s="103"/>
      <c r="AN4" s="103"/>
      <c r="AO4" s="103"/>
      <c r="AP4" s="103"/>
      <c r="AQ4" s="103"/>
      <c r="AR4" s="103"/>
      <c r="AS4" s="103"/>
    </row>
    <row r="5" ht="17.25" customHeight="1" thickBot="1"/>
    <row r="6" spans="1:35" s="104" customFormat="1" ht="142.5" customHeight="1" thickBot="1">
      <c r="A6" s="118" t="s">
        <v>44</v>
      </c>
      <c r="B6" s="105" t="s">
        <v>39</v>
      </c>
      <c r="C6" s="105" t="s">
        <v>46</v>
      </c>
      <c r="D6" s="105" t="s">
        <v>48</v>
      </c>
      <c r="E6" s="105" t="s">
        <v>50</v>
      </c>
      <c r="F6" s="105" t="s">
        <v>47</v>
      </c>
      <c r="G6" s="105" t="s">
        <v>56</v>
      </c>
      <c r="H6" s="105" t="s">
        <v>59</v>
      </c>
      <c r="I6" s="105" t="s">
        <v>58</v>
      </c>
      <c r="J6" s="105" t="s">
        <v>57</v>
      </c>
      <c r="K6" s="105" t="s">
        <v>54</v>
      </c>
      <c r="L6" s="106" t="s">
        <v>51</v>
      </c>
      <c r="M6" s="105" t="s">
        <v>45</v>
      </c>
      <c r="N6" s="105" t="s">
        <v>40</v>
      </c>
      <c r="O6" s="105" t="s">
        <v>49</v>
      </c>
      <c r="P6" s="105" t="s">
        <v>42</v>
      </c>
      <c r="Q6" s="107" t="s">
        <v>43</v>
      </c>
      <c r="S6" s="118" t="s">
        <v>44</v>
      </c>
      <c r="T6" s="105" t="s">
        <v>43</v>
      </c>
      <c r="U6" s="105" t="s">
        <v>42</v>
      </c>
      <c r="V6" s="105" t="s">
        <v>41</v>
      </c>
      <c r="W6" s="105" t="s">
        <v>40</v>
      </c>
      <c r="X6" s="105" t="s">
        <v>45</v>
      </c>
      <c r="Y6" s="105" t="s">
        <v>51</v>
      </c>
      <c r="Z6" s="105" t="s">
        <v>54</v>
      </c>
      <c r="AA6" s="105" t="s">
        <v>57</v>
      </c>
      <c r="AB6" s="105" t="s">
        <v>58</v>
      </c>
      <c r="AC6" s="105" t="s">
        <v>59</v>
      </c>
      <c r="AD6" s="106" t="s">
        <v>56</v>
      </c>
      <c r="AE6" s="105" t="s">
        <v>47</v>
      </c>
      <c r="AF6" s="105" t="s">
        <v>50</v>
      </c>
      <c r="AG6" s="105" t="s">
        <v>48</v>
      </c>
      <c r="AH6" s="105" t="s">
        <v>46</v>
      </c>
      <c r="AI6" s="107" t="s">
        <v>39</v>
      </c>
    </row>
    <row r="7" spans="1:35" ht="30" thickBot="1">
      <c r="A7" s="119" t="s">
        <v>55</v>
      </c>
      <c r="B7" s="108">
        <v>0.23302083333333334</v>
      </c>
      <c r="C7" s="108">
        <v>0.23610323383073456</v>
      </c>
      <c r="D7" s="108">
        <v>0.23683423913748344</v>
      </c>
      <c r="E7" s="108">
        <v>0.2403137850198774</v>
      </c>
      <c r="F7" s="108">
        <v>0.24656250000000002</v>
      </c>
      <c r="G7" s="108"/>
      <c r="H7" s="108"/>
      <c r="I7" s="108"/>
      <c r="J7" s="108"/>
      <c r="K7" s="108">
        <v>0.24747724470618948</v>
      </c>
      <c r="L7" s="108"/>
      <c r="M7" s="108"/>
      <c r="N7" s="108">
        <v>0.2523523590664233</v>
      </c>
      <c r="O7" s="108">
        <v>0.25617352590470205</v>
      </c>
      <c r="P7" s="108">
        <v>0.2568459572647658</v>
      </c>
      <c r="Q7" s="109">
        <v>0.25822556582059514</v>
      </c>
      <c r="S7" s="119" t="s">
        <v>55</v>
      </c>
      <c r="T7" s="108">
        <v>0.20177083333333334</v>
      </c>
      <c r="U7" s="108">
        <v>0.2031674093075915</v>
      </c>
      <c r="V7" s="108">
        <v>0.20396577382819955</v>
      </c>
      <c r="W7" s="108">
        <v>0.2084317129505453</v>
      </c>
      <c r="X7" s="108"/>
      <c r="Y7" s="108"/>
      <c r="Z7" s="108">
        <v>0.21493685840970045</v>
      </c>
      <c r="AA7" s="108"/>
      <c r="AB7" s="108"/>
      <c r="AC7" s="108"/>
      <c r="AD7" s="108"/>
      <c r="AE7" s="108">
        <v>0.2166729925861444</v>
      </c>
      <c r="AF7" s="108">
        <v>0.2218461007453897</v>
      </c>
      <c r="AG7" s="108">
        <v>0.2249564873411565</v>
      </c>
      <c r="AH7" s="108">
        <v>0.22568238687672612</v>
      </c>
      <c r="AI7" s="109">
        <v>0.22778447859918743</v>
      </c>
    </row>
    <row r="8" spans="1:35" ht="30" thickBot="1">
      <c r="A8" s="120" t="s">
        <v>53</v>
      </c>
      <c r="B8" s="110"/>
      <c r="C8" s="110"/>
      <c r="D8" s="110"/>
      <c r="E8" s="110"/>
      <c r="F8" s="110"/>
      <c r="G8" s="110">
        <v>0.24720715814202257</v>
      </c>
      <c r="H8" s="110">
        <v>0.2506494457142889</v>
      </c>
      <c r="I8" s="110">
        <v>0.25920032052780656</v>
      </c>
      <c r="J8" s="110">
        <v>0.2643946256308596</v>
      </c>
      <c r="K8" s="110">
        <v>0.26685224470618946</v>
      </c>
      <c r="L8" s="110"/>
      <c r="M8" s="110"/>
      <c r="N8" s="110">
        <v>0.27172735906642326</v>
      </c>
      <c r="O8" s="110">
        <v>0.275548525904702</v>
      </c>
      <c r="P8" s="110">
        <v>0.2762209572647658</v>
      </c>
      <c r="Q8" s="111">
        <v>0.2776005658205951</v>
      </c>
      <c r="S8" s="120" t="s">
        <v>52</v>
      </c>
      <c r="T8" s="110">
        <v>0.2222222222222222</v>
      </c>
      <c r="U8" s="110">
        <v>0.2236111111111111</v>
      </c>
      <c r="V8" s="110">
        <v>0.22430555555555556</v>
      </c>
      <c r="W8" s="110">
        <v>0.22916666666666666</v>
      </c>
      <c r="X8" s="110">
        <v>0.23124999999999998</v>
      </c>
      <c r="Y8" s="110">
        <v>0.23611111111111113</v>
      </c>
      <c r="Z8" s="110"/>
      <c r="AA8" s="110"/>
      <c r="AB8" s="110"/>
      <c r="AC8" s="110"/>
      <c r="AD8" s="110"/>
      <c r="AE8" s="110">
        <v>0.23750000000000002</v>
      </c>
      <c r="AF8" s="110">
        <v>0.24305555555555555</v>
      </c>
      <c r="AG8" s="110">
        <v>0.2465277777777778</v>
      </c>
      <c r="AH8" s="110">
        <v>0.24722222222222223</v>
      </c>
      <c r="AI8" s="111">
        <v>0.24930555555555556</v>
      </c>
    </row>
    <row r="9" spans="1:35" ht="30" thickBot="1">
      <c r="A9" s="120" t="s">
        <v>52</v>
      </c>
      <c r="B9" s="110">
        <v>0.25385416666666666</v>
      </c>
      <c r="C9" s="110">
        <v>0.25658934494184565</v>
      </c>
      <c r="D9" s="110">
        <v>0.2573203502485945</v>
      </c>
      <c r="E9" s="110">
        <v>0.2607998961309886</v>
      </c>
      <c r="F9" s="110">
        <v>0.2670486111111111</v>
      </c>
      <c r="G9" s="110"/>
      <c r="H9" s="110"/>
      <c r="I9" s="110"/>
      <c r="J9" s="110"/>
      <c r="K9" s="110"/>
      <c r="L9" s="110">
        <v>0.26906684027913597</v>
      </c>
      <c r="M9" s="110">
        <v>0.2729980306824821</v>
      </c>
      <c r="N9" s="110">
        <v>0.2750606923997566</v>
      </c>
      <c r="O9" s="110">
        <v>0.27888185923803543</v>
      </c>
      <c r="P9" s="110">
        <v>0.2795542905980991</v>
      </c>
      <c r="Q9" s="111">
        <v>0.2809338991539284</v>
      </c>
      <c r="S9" s="120" t="s">
        <v>52</v>
      </c>
      <c r="T9" s="110">
        <v>0.2399652777777778</v>
      </c>
      <c r="U9" s="110">
        <v>0.24136185375203598</v>
      </c>
      <c r="V9" s="110">
        <v>0.24216021827264397</v>
      </c>
      <c r="W9" s="110">
        <v>0.2466261573949898</v>
      </c>
      <c r="X9" s="110">
        <v>0.24899305555555556</v>
      </c>
      <c r="Y9" s="110">
        <v>0.25385850694580264</v>
      </c>
      <c r="Z9" s="110"/>
      <c r="AA9" s="110"/>
      <c r="AB9" s="110"/>
      <c r="AC9" s="110"/>
      <c r="AD9" s="110"/>
      <c r="AE9" s="110">
        <v>0.2552841036972555</v>
      </c>
      <c r="AF9" s="110">
        <v>0.26045721185650084</v>
      </c>
      <c r="AG9" s="110">
        <v>0.26426204289671207</v>
      </c>
      <c r="AH9" s="110">
        <v>0.2649879424322817</v>
      </c>
      <c r="AI9" s="111">
        <v>0.267090034154743</v>
      </c>
    </row>
    <row r="10" spans="1:35" ht="30" thickBot="1">
      <c r="A10" s="120" t="s">
        <v>55</v>
      </c>
      <c r="B10" s="110">
        <v>0.26427083333333334</v>
      </c>
      <c r="C10" s="110">
        <v>0.26735323383073456</v>
      </c>
      <c r="D10" s="110">
        <v>0.26808423913748347</v>
      </c>
      <c r="E10" s="110">
        <v>0.27156378501987744</v>
      </c>
      <c r="F10" s="110">
        <v>0.2778125</v>
      </c>
      <c r="G10" s="110"/>
      <c r="H10" s="110"/>
      <c r="I10" s="110"/>
      <c r="J10" s="110"/>
      <c r="K10" s="110">
        <v>0.27872724470618954</v>
      </c>
      <c r="L10" s="110"/>
      <c r="M10" s="110"/>
      <c r="N10" s="110">
        <v>0.2836023590664233</v>
      </c>
      <c r="O10" s="110">
        <v>0.28742352590470205</v>
      </c>
      <c r="P10" s="110">
        <v>0.2880959572647658</v>
      </c>
      <c r="Q10" s="111">
        <v>0.28947556582059514</v>
      </c>
      <c r="S10" s="120" t="s">
        <v>55</v>
      </c>
      <c r="T10" s="110">
        <v>0.24690972222222224</v>
      </c>
      <c r="U10" s="110">
        <v>0.2483062981964804</v>
      </c>
      <c r="V10" s="110">
        <v>0.24910466271708842</v>
      </c>
      <c r="W10" s="110">
        <v>0.25357060183943425</v>
      </c>
      <c r="X10" s="110"/>
      <c r="Y10" s="110"/>
      <c r="Z10" s="110">
        <v>0.2600757472985894</v>
      </c>
      <c r="AA10" s="110"/>
      <c r="AB10" s="110"/>
      <c r="AC10" s="110"/>
      <c r="AD10" s="110"/>
      <c r="AE10" s="110">
        <v>0.26181188147503326</v>
      </c>
      <c r="AF10" s="110">
        <v>0.2669849896342786</v>
      </c>
      <c r="AG10" s="110">
        <v>0.2700953762300454</v>
      </c>
      <c r="AH10" s="110">
        <v>0.2707725694653884</v>
      </c>
      <c r="AI10" s="111">
        <v>0.2728819444444444</v>
      </c>
    </row>
    <row r="11" spans="1:35" ht="30" thickBot="1">
      <c r="A11" s="120" t="s">
        <v>52</v>
      </c>
      <c r="B11" s="110">
        <v>0.28163194444444445</v>
      </c>
      <c r="C11" s="110">
        <v>0.28436712271962344</v>
      </c>
      <c r="D11" s="110">
        <v>0.2850981280263723</v>
      </c>
      <c r="E11" s="110">
        <v>0.2892721183532108</v>
      </c>
      <c r="F11" s="110">
        <v>0.29552083333333334</v>
      </c>
      <c r="G11" s="110"/>
      <c r="H11" s="110"/>
      <c r="I11" s="110"/>
      <c r="J11" s="110"/>
      <c r="K11" s="110"/>
      <c r="L11" s="110">
        <v>0.2975390625013582</v>
      </c>
      <c r="M11" s="110">
        <v>0.30216469734914875</v>
      </c>
      <c r="N11" s="110">
        <v>0.30422735906642323</v>
      </c>
      <c r="O11" s="110">
        <v>0.30804852590470205</v>
      </c>
      <c r="P11" s="110">
        <v>0.3087209572647658</v>
      </c>
      <c r="Q11" s="111">
        <v>0.3101005658205951</v>
      </c>
      <c r="S11" s="120" t="s">
        <v>52</v>
      </c>
      <c r="T11" s="110">
        <v>0.2534722222222222</v>
      </c>
      <c r="U11" s="110">
        <v>0.2548611111111111</v>
      </c>
      <c r="V11" s="110">
        <v>0.2555555555555556</v>
      </c>
      <c r="W11" s="110">
        <v>0.2604166666666667</v>
      </c>
      <c r="X11" s="110">
        <v>0.2625</v>
      </c>
      <c r="Y11" s="110">
        <v>0.2673611111111111</v>
      </c>
      <c r="Z11" s="110"/>
      <c r="AA11" s="110"/>
      <c r="AB11" s="110"/>
      <c r="AC11" s="110"/>
      <c r="AD11" s="110"/>
      <c r="AE11" s="110">
        <v>0.26875</v>
      </c>
      <c r="AF11" s="110">
        <v>0.2743055555555555</v>
      </c>
      <c r="AG11" s="110">
        <v>0.2777777777777778</v>
      </c>
      <c r="AH11" s="110">
        <v>0.27847222222222223</v>
      </c>
      <c r="AI11" s="111">
        <v>0.28055555555555556</v>
      </c>
    </row>
    <row r="12" spans="1:35" ht="30" thickBot="1">
      <c r="A12" s="120" t="s">
        <v>53</v>
      </c>
      <c r="B12" s="110"/>
      <c r="C12" s="110"/>
      <c r="D12" s="110"/>
      <c r="E12" s="110"/>
      <c r="F12" s="110"/>
      <c r="G12" s="110">
        <v>0.29581826925313365</v>
      </c>
      <c r="H12" s="110">
        <v>0.2992605568254</v>
      </c>
      <c r="I12" s="110">
        <v>0.3078114316389177</v>
      </c>
      <c r="J12" s="110">
        <v>0.3130057367419707</v>
      </c>
      <c r="K12" s="110">
        <v>0.31546335581730056</v>
      </c>
      <c r="L12" s="110"/>
      <c r="M12" s="110"/>
      <c r="N12" s="110">
        <v>0.3203384701775343</v>
      </c>
      <c r="O12" s="110">
        <v>0.3241596370158132</v>
      </c>
      <c r="P12" s="110">
        <v>0.3248320683758769</v>
      </c>
      <c r="Q12" s="111">
        <v>0.3262116769317063</v>
      </c>
      <c r="S12" s="120" t="s">
        <v>55</v>
      </c>
      <c r="T12" s="110">
        <v>0.2573263888888889</v>
      </c>
      <c r="U12" s="110">
        <v>0.25872296486314705</v>
      </c>
      <c r="V12" s="110">
        <v>0.25952132938375505</v>
      </c>
      <c r="W12" s="110">
        <v>0.2639872685061009</v>
      </c>
      <c r="X12" s="110"/>
      <c r="Y12" s="110"/>
      <c r="Z12" s="110">
        <v>0.27049241396525603</v>
      </c>
      <c r="AA12" s="110"/>
      <c r="AB12" s="110"/>
      <c r="AC12" s="110"/>
      <c r="AD12" s="110"/>
      <c r="AE12" s="110">
        <v>0.27222854814169994</v>
      </c>
      <c r="AF12" s="110">
        <v>0.27740165630094527</v>
      </c>
      <c r="AG12" s="110">
        <v>0.28051204289671205</v>
      </c>
      <c r="AH12" s="110">
        <v>0.2811892361320551</v>
      </c>
      <c r="AI12" s="111">
        <v>0.2832986111111111</v>
      </c>
    </row>
    <row r="13" spans="1:35" ht="30" thickBot="1">
      <c r="A13" s="120" t="s">
        <v>52</v>
      </c>
      <c r="B13" s="110">
        <v>0.29552083333333334</v>
      </c>
      <c r="C13" s="110">
        <v>0.2989504560529568</v>
      </c>
      <c r="D13" s="110">
        <v>0.2996814613597057</v>
      </c>
      <c r="E13" s="110">
        <v>0.3045498961309886</v>
      </c>
      <c r="F13" s="110">
        <v>0.3107986111111111</v>
      </c>
      <c r="G13" s="110"/>
      <c r="H13" s="110"/>
      <c r="I13" s="110"/>
      <c r="J13" s="110"/>
      <c r="K13" s="110"/>
      <c r="L13" s="110">
        <v>0.3128168402791359</v>
      </c>
      <c r="M13" s="110">
        <v>0.31813691957137097</v>
      </c>
      <c r="N13" s="110">
        <v>0.32019958128864545</v>
      </c>
      <c r="O13" s="110">
        <v>0.3240207481269243</v>
      </c>
      <c r="P13" s="110">
        <v>0.32469317948698795</v>
      </c>
      <c r="Q13" s="111">
        <v>0.3260727880428173</v>
      </c>
      <c r="S13" s="120" t="s">
        <v>55</v>
      </c>
      <c r="T13" s="110">
        <v>0.26774305555555555</v>
      </c>
      <c r="U13" s="110">
        <v>0.2698340759742582</v>
      </c>
      <c r="V13" s="110">
        <v>0.2706324404948662</v>
      </c>
      <c r="W13" s="110">
        <v>0.2757928240616564</v>
      </c>
      <c r="X13" s="110"/>
      <c r="Y13" s="110"/>
      <c r="Z13" s="110">
        <v>0.28229796952081154</v>
      </c>
      <c r="AA13" s="110"/>
      <c r="AB13" s="110"/>
      <c r="AC13" s="110"/>
      <c r="AD13" s="110"/>
      <c r="AE13" s="110">
        <v>0.2840341036972555</v>
      </c>
      <c r="AF13" s="110">
        <v>0.28920721185650083</v>
      </c>
      <c r="AG13" s="110">
        <v>0.29231759845226757</v>
      </c>
      <c r="AH13" s="110">
        <v>0.2936892361320551</v>
      </c>
      <c r="AI13" s="111">
        <v>0.2957986111111111</v>
      </c>
    </row>
    <row r="14" spans="1:35" ht="30" thickBot="1">
      <c r="A14" s="120" t="s">
        <v>52</v>
      </c>
      <c r="B14" s="110">
        <v>0.31288194444444445</v>
      </c>
      <c r="C14" s="110">
        <v>0.31634991708392923</v>
      </c>
      <c r="D14" s="110">
        <v>0.31773701691526124</v>
      </c>
      <c r="E14" s="110">
        <v>0.32329989613098853</v>
      </c>
      <c r="F14" s="110">
        <v>0.3295486111111111</v>
      </c>
      <c r="G14" s="110"/>
      <c r="H14" s="110"/>
      <c r="I14" s="110"/>
      <c r="J14" s="110"/>
      <c r="K14" s="110"/>
      <c r="L14" s="110">
        <v>0.33156684027913597</v>
      </c>
      <c r="M14" s="110">
        <v>0.33688691957137096</v>
      </c>
      <c r="N14" s="110">
        <v>0.33894958128864544</v>
      </c>
      <c r="O14" s="110">
        <v>0.34277074812692426</v>
      </c>
      <c r="P14" s="110">
        <v>0.343443179486988</v>
      </c>
      <c r="Q14" s="111">
        <v>0.34482278804281735</v>
      </c>
      <c r="S14" s="120" t="s">
        <v>52</v>
      </c>
      <c r="T14" s="110">
        <v>0.2743055555555555</v>
      </c>
      <c r="U14" s="110">
        <v>0.27638888888888885</v>
      </c>
      <c r="V14" s="110">
        <v>0.27708333333333335</v>
      </c>
      <c r="W14" s="110">
        <v>0.2826388888888889</v>
      </c>
      <c r="X14" s="110">
        <v>0.2847222222222222</v>
      </c>
      <c r="Y14" s="110">
        <v>0.28958333333333336</v>
      </c>
      <c r="Z14" s="110"/>
      <c r="AA14" s="110"/>
      <c r="AB14" s="110"/>
      <c r="AC14" s="110"/>
      <c r="AD14" s="110"/>
      <c r="AE14" s="110">
        <v>0.29097222222222224</v>
      </c>
      <c r="AF14" s="110">
        <v>0.2972222222222222</v>
      </c>
      <c r="AG14" s="110">
        <v>0.30069444444444443</v>
      </c>
      <c r="AH14" s="110">
        <v>0.3020833333333333</v>
      </c>
      <c r="AI14" s="111">
        <v>0.30416666666666664</v>
      </c>
    </row>
    <row r="15" spans="1:35" ht="30" thickBot="1">
      <c r="A15" s="120" t="s">
        <v>55</v>
      </c>
      <c r="B15" s="110">
        <v>0.32329861111111113</v>
      </c>
      <c r="C15" s="110">
        <v>0.3271138059728181</v>
      </c>
      <c r="D15" s="110">
        <v>0.3285009058041501</v>
      </c>
      <c r="E15" s="110">
        <v>0.33406378501987744</v>
      </c>
      <c r="F15" s="110">
        <v>0.3403125</v>
      </c>
      <c r="G15" s="110"/>
      <c r="H15" s="110"/>
      <c r="I15" s="110"/>
      <c r="J15" s="110"/>
      <c r="K15" s="110">
        <v>0.3412272447061895</v>
      </c>
      <c r="L15" s="110"/>
      <c r="M15" s="110"/>
      <c r="N15" s="110">
        <v>0.3461023590664233</v>
      </c>
      <c r="O15" s="110">
        <v>0.34992352590470205</v>
      </c>
      <c r="P15" s="110">
        <v>0.3505959572647658</v>
      </c>
      <c r="Q15" s="111">
        <v>0.35197556582059514</v>
      </c>
      <c r="S15" s="120" t="s">
        <v>53</v>
      </c>
      <c r="T15" s="110">
        <v>0.2885763888888889</v>
      </c>
      <c r="U15" s="110">
        <v>0.2906674093075915</v>
      </c>
      <c r="V15" s="110">
        <v>0.29146577382819955</v>
      </c>
      <c r="W15" s="110">
        <v>0.29662615739498976</v>
      </c>
      <c r="X15" s="110"/>
      <c r="Y15" s="110"/>
      <c r="Z15" s="110">
        <v>0.3031313028541449</v>
      </c>
      <c r="AA15" s="110">
        <v>0.30549511318252165</v>
      </c>
      <c r="AB15" s="110">
        <v>0.31058915166028805</v>
      </c>
      <c r="AC15" s="110">
        <v>0.3204948600194534</v>
      </c>
      <c r="AD15" s="110">
        <v>0.32437368972988434</v>
      </c>
      <c r="AE15" s="110"/>
      <c r="AF15" s="110"/>
      <c r="AG15" s="110"/>
      <c r="AH15" s="110"/>
      <c r="AI15" s="111"/>
    </row>
    <row r="16" spans="1:35" ht="30" thickBot="1">
      <c r="A16" s="120" t="s">
        <v>53</v>
      </c>
      <c r="B16" s="110"/>
      <c r="C16" s="110"/>
      <c r="D16" s="110"/>
      <c r="E16" s="110"/>
      <c r="F16" s="110"/>
      <c r="G16" s="110">
        <v>0.33026712963048505</v>
      </c>
      <c r="H16" s="110">
        <v>0.3350923932966138</v>
      </c>
      <c r="I16" s="110">
        <v>0.343644764972251</v>
      </c>
      <c r="J16" s="110">
        <v>0.348828446515855</v>
      </c>
      <c r="K16" s="110">
        <v>0.35115780026174503</v>
      </c>
      <c r="L16" s="110"/>
      <c r="M16" s="110"/>
      <c r="N16" s="110">
        <v>0.3560329146219787</v>
      </c>
      <c r="O16" s="110">
        <v>0.3598540814602576</v>
      </c>
      <c r="P16" s="110">
        <v>0.3605265128203213</v>
      </c>
      <c r="Q16" s="111">
        <v>0.36190612137615064</v>
      </c>
      <c r="S16" s="120" t="s">
        <v>52</v>
      </c>
      <c r="T16" s="110">
        <v>0.2881944444444445</v>
      </c>
      <c r="U16" s="110">
        <v>0.2902777777777778</v>
      </c>
      <c r="V16" s="110">
        <v>0.29097222222222224</v>
      </c>
      <c r="W16" s="110">
        <v>0.2965277777777778</v>
      </c>
      <c r="X16" s="110">
        <v>0.29930555555555555</v>
      </c>
      <c r="Y16" s="110">
        <v>0.30416666666666664</v>
      </c>
      <c r="Z16" s="110"/>
      <c r="AA16" s="110"/>
      <c r="AB16" s="110"/>
      <c r="AC16" s="110"/>
      <c r="AD16" s="110"/>
      <c r="AE16" s="110">
        <v>0.3055555555555555</v>
      </c>
      <c r="AF16" s="110">
        <v>0.31180555555555556</v>
      </c>
      <c r="AG16" s="110">
        <v>0.31527777777777777</v>
      </c>
      <c r="AH16" s="110">
        <v>0.31666666666666665</v>
      </c>
      <c r="AI16" s="111">
        <v>0.31875000000000003</v>
      </c>
    </row>
    <row r="17" spans="1:35" ht="30" thickBot="1">
      <c r="A17" s="120" t="s">
        <v>52</v>
      </c>
      <c r="B17" s="110">
        <v>0.34065972222222224</v>
      </c>
      <c r="C17" s="110">
        <v>0.34412769486170697</v>
      </c>
      <c r="D17" s="110">
        <v>0.34551479469303903</v>
      </c>
      <c r="E17" s="110">
        <v>0.3510776739087663</v>
      </c>
      <c r="F17" s="110">
        <v>0.35732638888888885</v>
      </c>
      <c r="G17" s="110"/>
      <c r="H17" s="110"/>
      <c r="I17" s="110"/>
      <c r="J17" s="110"/>
      <c r="K17" s="110"/>
      <c r="L17" s="110">
        <v>0.3593446180569137</v>
      </c>
      <c r="M17" s="110">
        <v>0.3646646973491487</v>
      </c>
      <c r="N17" s="110">
        <v>0.3667273590664232</v>
      </c>
      <c r="O17" s="110">
        <v>0.370548525904702</v>
      </c>
      <c r="P17" s="110">
        <v>0.3712209572647657</v>
      </c>
      <c r="Q17" s="111">
        <v>0.3726005658205951</v>
      </c>
      <c r="S17" s="120" t="s">
        <v>55</v>
      </c>
      <c r="T17" s="110">
        <v>0.29204861111111113</v>
      </c>
      <c r="U17" s="110">
        <v>0.2941396315298137</v>
      </c>
      <c r="V17" s="110">
        <v>0.29493799605042176</v>
      </c>
      <c r="W17" s="110">
        <v>0.300098379617212</v>
      </c>
      <c r="X17" s="110"/>
      <c r="Y17" s="110"/>
      <c r="Z17" s="110">
        <v>0.3066035250763671</v>
      </c>
      <c r="AA17" s="110"/>
      <c r="AB17" s="110"/>
      <c r="AC17" s="110"/>
      <c r="AD17" s="110"/>
      <c r="AE17" s="110">
        <v>0.30833965925281104</v>
      </c>
      <c r="AF17" s="110">
        <v>0.31417540111808456</v>
      </c>
      <c r="AG17" s="110">
        <v>0.31731759845226765</v>
      </c>
      <c r="AH17" s="110">
        <v>0.31868923613205513</v>
      </c>
      <c r="AI17" s="111">
        <v>0.3207986111111111</v>
      </c>
    </row>
    <row r="18" spans="1:35" ht="30" thickBot="1">
      <c r="A18" s="120" t="s">
        <v>52</v>
      </c>
      <c r="B18" s="110">
        <v>0.36496527777777776</v>
      </c>
      <c r="C18" s="110">
        <v>0.36843325041726255</v>
      </c>
      <c r="D18" s="110">
        <v>0.3698203502485945</v>
      </c>
      <c r="E18" s="110">
        <v>0.37538322946432184</v>
      </c>
      <c r="F18" s="110">
        <v>0.3816319444444444</v>
      </c>
      <c r="G18" s="110"/>
      <c r="H18" s="110"/>
      <c r="I18" s="110"/>
      <c r="J18" s="110"/>
      <c r="K18" s="110"/>
      <c r="L18" s="110">
        <v>0.3836501736124692</v>
      </c>
      <c r="M18" s="110">
        <v>0.3889702529047042</v>
      </c>
      <c r="N18" s="110">
        <v>0.3910329146219788</v>
      </c>
      <c r="O18" s="110">
        <v>0.3948540814602576</v>
      </c>
      <c r="P18" s="110">
        <v>0.39552651282032125</v>
      </c>
      <c r="Q18" s="111">
        <v>0.3969061213761506</v>
      </c>
      <c r="S18" s="120" t="s">
        <v>52</v>
      </c>
      <c r="T18" s="110">
        <v>0.29899305555555555</v>
      </c>
      <c r="U18" s="110">
        <v>0.3010840759742582</v>
      </c>
      <c r="V18" s="110">
        <v>0.30188244049486623</v>
      </c>
      <c r="W18" s="110">
        <v>0.3070428240616564</v>
      </c>
      <c r="X18" s="110">
        <v>0.3101041666666667</v>
      </c>
      <c r="Y18" s="110">
        <v>0.3156640625013582</v>
      </c>
      <c r="Z18" s="110"/>
      <c r="AA18" s="110"/>
      <c r="AB18" s="110"/>
      <c r="AC18" s="110"/>
      <c r="AD18" s="110"/>
      <c r="AE18" s="110">
        <v>0.317089659252811</v>
      </c>
      <c r="AF18" s="110">
        <v>0.32292540111808454</v>
      </c>
      <c r="AG18" s="110">
        <v>0.32676204289671207</v>
      </c>
      <c r="AH18" s="110">
        <v>0.32818238687672613</v>
      </c>
      <c r="AI18" s="111">
        <v>0.33028447859918747</v>
      </c>
    </row>
    <row r="19" spans="1:35" ht="30" thickBot="1">
      <c r="A19" s="120" t="s">
        <v>55</v>
      </c>
      <c r="B19" s="110">
        <v>0.3753819444444444</v>
      </c>
      <c r="C19" s="110">
        <v>0.37919713930615134</v>
      </c>
      <c r="D19" s="110">
        <v>0.38058423913748346</v>
      </c>
      <c r="E19" s="110">
        <v>0.3861471183532107</v>
      </c>
      <c r="F19" s="110">
        <v>0.3923958333333333</v>
      </c>
      <c r="G19" s="110"/>
      <c r="H19" s="110"/>
      <c r="I19" s="110"/>
      <c r="J19" s="110"/>
      <c r="K19" s="110">
        <v>0.39331057803952274</v>
      </c>
      <c r="L19" s="110"/>
      <c r="M19" s="110"/>
      <c r="N19" s="110">
        <v>0.39818569239975654</v>
      </c>
      <c r="O19" s="110">
        <v>0.4020068592380353</v>
      </c>
      <c r="P19" s="110">
        <v>0.40267929059809904</v>
      </c>
      <c r="Q19" s="111">
        <v>0.40405889915392834</v>
      </c>
      <c r="S19" s="120" t="s">
        <v>55</v>
      </c>
      <c r="T19" s="110">
        <v>0.30940972222222224</v>
      </c>
      <c r="U19" s="110">
        <v>0.3115007426409248</v>
      </c>
      <c r="V19" s="110">
        <v>0.3122991071615329</v>
      </c>
      <c r="W19" s="110">
        <v>0.3174594907283231</v>
      </c>
      <c r="X19" s="110"/>
      <c r="Y19" s="110"/>
      <c r="Z19" s="110">
        <v>0.3239646361874782</v>
      </c>
      <c r="AA19" s="110"/>
      <c r="AB19" s="110"/>
      <c r="AC19" s="110"/>
      <c r="AD19" s="110"/>
      <c r="AE19" s="110">
        <v>0.3257007703639222</v>
      </c>
      <c r="AF19" s="110">
        <v>0.33223095667364017</v>
      </c>
      <c r="AG19" s="110">
        <v>0.3353731540078232</v>
      </c>
      <c r="AH19" s="110">
        <v>0.33743923613205506</v>
      </c>
      <c r="AI19" s="111">
        <v>0.3395486111111111</v>
      </c>
    </row>
    <row r="20" spans="1:35" ht="30" thickBot="1">
      <c r="A20" s="120" t="s">
        <v>53</v>
      </c>
      <c r="B20" s="110"/>
      <c r="C20" s="110"/>
      <c r="D20" s="110"/>
      <c r="E20" s="110"/>
      <c r="F20" s="110"/>
      <c r="G20" s="110">
        <v>0.37567938036424475</v>
      </c>
      <c r="H20" s="110">
        <v>0.38051055682539997</v>
      </c>
      <c r="I20" s="110">
        <v>0.38906143163891765</v>
      </c>
      <c r="J20" s="110">
        <v>0.3942557367419707</v>
      </c>
      <c r="K20" s="110">
        <v>0.39671335581730055</v>
      </c>
      <c r="L20" s="110"/>
      <c r="M20" s="110"/>
      <c r="N20" s="110">
        <v>0.4015884701775343</v>
      </c>
      <c r="O20" s="110">
        <v>0.4054096370158132</v>
      </c>
      <c r="P20" s="110">
        <v>0.40608206837587685</v>
      </c>
      <c r="Q20" s="111">
        <v>0.40746167693170615</v>
      </c>
      <c r="S20" s="120" t="s">
        <v>52</v>
      </c>
      <c r="T20" s="110">
        <v>0.3159722222222222</v>
      </c>
      <c r="U20" s="110">
        <v>0.31805555555555554</v>
      </c>
      <c r="V20" s="110">
        <v>0.31875000000000003</v>
      </c>
      <c r="W20" s="110">
        <v>0.32430555555555557</v>
      </c>
      <c r="X20" s="110">
        <v>0.32708333333333334</v>
      </c>
      <c r="Y20" s="110">
        <v>0.3326388888888889</v>
      </c>
      <c r="Z20" s="110"/>
      <c r="AA20" s="110"/>
      <c r="AB20" s="110"/>
      <c r="AC20" s="110"/>
      <c r="AD20" s="110"/>
      <c r="AE20" s="110">
        <v>0.3340277777777778</v>
      </c>
      <c r="AF20" s="110">
        <v>0.34097222222222223</v>
      </c>
      <c r="AG20" s="110">
        <v>0.3444444444444445</v>
      </c>
      <c r="AH20" s="110">
        <v>0.34652777777777777</v>
      </c>
      <c r="AI20" s="111">
        <v>0.34861111111111115</v>
      </c>
    </row>
    <row r="21" spans="1:35" ht="30" thickBot="1">
      <c r="A21" s="120" t="s">
        <v>52</v>
      </c>
      <c r="B21" s="110">
        <v>0.39621527777777776</v>
      </c>
      <c r="C21" s="110">
        <v>0.39968325041726255</v>
      </c>
      <c r="D21" s="110">
        <v>0.4010703502485945</v>
      </c>
      <c r="E21" s="110">
        <v>0.4059387850198774</v>
      </c>
      <c r="F21" s="110">
        <v>0.4121875</v>
      </c>
      <c r="G21" s="110"/>
      <c r="H21" s="110"/>
      <c r="I21" s="110"/>
      <c r="J21" s="110"/>
      <c r="K21" s="110"/>
      <c r="L21" s="110">
        <v>0.4142057291680248</v>
      </c>
      <c r="M21" s="110">
        <v>0.4195258084602598</v>
      </c>
      <c r="N21" s="110">
        <v>0.4215884701775343</v>
      </c>
      <c r="O21" s="110">
        <v>0.42540963701581314</v>
      </c>
      <c r="P21" s="110">
        <v>0.4260820683758768</v>
      </c>
      <c r="Q21" s="111">
        <v>0.42746167693170617</v>
      </c>
      <c r="S21" s="120" t="s">
        <v>52</v>
      </c>
      <c r="T21" s="110">
        <v>0.32677083333333334</v>
      </c>
      <c r="U21" s="110">
        <v>0.32886185375203597</v>
      </c>
      <c r="V21" s="110">
        <v>0.32966021827264397</v>
      </c>
      <c r="W21" s="110">
        <v>0.3348206018394342</v>
      </c>
      <c r="X21" s="110">
        <v>0.33718750000000003</v>
      </c>
      <c r="Y21" s="110">
        <v>0.3424696180569137</v>
      </c>
      <c r="Z21" s="110"/>
      <c r="AA21" s="110"/>
      <c r="AB21" s="110"/>
      <c r="AC21" s="110"/>
      <c r="AD21" s="110"/>
      <c r="AE21" s="110">
        <v>0.3438952148083666</v>
      </c>
      <c r="AF21" s="110">
        <v>0.35042540111808457</v>
      </c>
      <c r="AG21" s="110">
        <v>0.35426204289671204</v>
      </c>
      <c r="AH21" s="110">
        <v>0.35637683132117054</v>
      </c>
      <c r="AI21" s="111">
        <v>0.3584789230436318</v>
      </c>
    </row>
    <row r="22" spans="1:35" ht="30" thickBot="1">
      <c r="A22" s="120" t="s">
        <v>55</v>
      </c>
      <c r="B22" s="110">
        <v>0.4205208333333333</v>
      </c>
      <c r="C22" s="110">
        <v>0.42433602819504035</v>
      </c>
      <c r="D22" s="110">
        <v>0.42572312802637224</v>
      </c>
      <c r="E22" s="110">
        <v>0.43059156279765515</v>
      </c>
      <c r="F22" s="110">
        <v>0.43684027777777773</v>
      </c>
      <c r="G22" s="110"/>
      <c r="H22" s="110"/>
      <c r="I22" s="110"/>
      <c r="J22" s="110"/>
      <c r="K22" s="110">
        <v>0.43775502248396725</v>
      </c>
      <c r="L22" s="110"/>
      <c r="M22" s="110"/>
      <c r="N22" s="110">
        <v>0.442630136844201</v>
      </c>
      <c r="O22" s="110">
        <v>0.44645130368247976</v>
      </c>
      <c r="P22" s="110">
        <v>0.44712373504254355</v>
      </c>
      <c r="Q22" s="111">
        <v>0.4485033435983728</v>
      </c>
      <c r="S22" s="120" t="s">
        <v>53</v>
      </c>
      <c r="T22" s="110">
        <v>0.33718750000000003</v>
      </c>
      <c r="U22" s="110">
        <v>0.3392785204187026</v>
      </c>
      <c r="V22" s="110">
        <v>0.34007688493931065</v>
      </c>
      <c r="W22" s="110">
        <v>0.34523726850610087</v>
      </c>
      <c r="X22" s="110"/>
      <c r="Y22" s="110"/>
      <c r="Z22" s="110">
        <v>0.351742413965256</v>
      </c>
      <c r="AA22" s="110">
        <v>0.35410622429363275</v>
      </c>
      <c r="AB22" s="110">
        <v>0.35920026277139916</v>
      </c>
      <c r="AC22" s="110">
        <v>0.3691059711305644</v>
      </c>
      <c r="AD22" s="110">
        <v>0.3729848008409954</v>
      </c>
      <c r="AE22" s="110"/>
      <c r="AF22" s="110"/>
      <c r="AG22" s="110"/>
      <c r="AH22" s="110"/>
      <c r="AI22" s="111"/>
    </row>
    <row r="23" spans="1:35" ht="30" thickBot="1">
      <c r="A23" s="120" t="s">
        <v>52</v>
      </c>
      <c r="B23" s="110">
        <v>0.44135416666666666</v>
      </c>
      <c r="C23" s="110">
        <v>0.44482213930615144</v>
      </c>
      <c r="D23" s="110">
        <v>0.4462092391374834</v>
      </c>
      <c r="E23" s="110">
        <v>0.45107767390876624</v>
      </c>
      <c r="F23" s="110">
        <v>0.4573263888888889</v>
      </c>
      <c r="G23" s="110"/>
      <c r="H23" s="110"/>
      <c r="I23" s="110"/>
      <c r="J23" s="110"/>
      <c r="K23" s="110"/>
      <c r="L23" s="110">
        <v>0.4593446180569137</v>
      </c>
      <c r="M23" s="110">
        <v>0.46466469734914867</v>
      </c>
      <c r="N23" s="110">
        <v>0.46672735906642315</v>
      </c>
      <c r="O23" s="110">
        <v>0.47054852590470203</v>
      </c>
      <c r="P23" s="110">
        <v>0.4712209572647657</v>
      </c>
      <c r="Q23" s="111">
        <v>0.47260056582059506</v>
      </c>
      <c r="S23" s="120" t="s">
        <v>52</v>
      </c>
      <c r="T23" s="110">
        <v>0.3510763888888889</v>
      </c>
      <c r="U23" s="110">
        <v>0.3531674093075915</v>
      </c>
      <c r="V23" s="110">
        <v>0.3539657738281995</v>
      </c>
      <c r="W23" s="110">
        <v>0.35843171295054527</v>
      </c>
      <c r="X23" s="110">
        <v>0.36079861111111106</v>
      </c>
      <c r="Y23" s="110">
        <v>0.36566406250135813</v>
      </c>
      <c r="Z23" s="110"/>
      <c r="AA23" s="110"/>
      <c r="AB23" s="110"/>
      <c r="AC23" s="110"/>
      <c r="AD23" s="110"/>
      <c r="AE23" s="110">
        <v>0.367089659252811</v>
      </c>
      <c r="AF23" s="110">
        <v>0.373619845562529</v>
      </c>
      <c r="AG23" s="110">
        <v>0.3774564873411565</v>
      </c>
      <c r="AH23" s="110">
        <v>0.37887683132117045</v>
      </c>
      <c r="AI23" s="111">
        <v>0.3809789230436319</v>
      </c>
    </row>
    <row r="24" spans="1:35" ht="30" thickBot="1">
      <c r="A24" s="120" t="s">
        <v>55</v>
      </c>
      <c r="B24" s="110">
        <v>0.4621875</v>
      </c>
      <c r="C24" s="110">
        <v>0.466002694861707</v>
      </c>
      <c r="D24" s="110">
        <v>0.46738979469303893</v>
      </c>
      <c r="E24" s="110">
        <v>0.47225822946432183</v>
      </c>
      <c r="F24" s="110">
        <v>0.4785069444444444</v>
      </c>
      <c r="G24" s="110"/>
      <c r="H24" s="110"/>
      <c r="I24" s="110"/>
      <c r="J24" s="110"/>
      <c r="K24" s="110">
        <v>0.47942168915063393</v>
      </c>
      <c r="L24" s="110"/>
      <c r="M24" s="110"/>
      <c r="N24" s="110">
        <v>0.4842968035108677</v>
      </c>
      <c r="O24" s="110">
        <v>0.4881179703491465</v>
      </c>
      <c r="P24" s="110">
        <v>0.4887904017092101</v>
      </c>
      <c r="Q24" s="111">
        <v>0.4901700102650395</v>
      </c>
      <c r="S24" s="120" t="s">
        <v>55</v>
      </c>
      <c r="T24" s="110">
        <v>0.3684375</v>
      </c>
      <c r="U24" s="110">
        <v>0.3705285204187026</v>
      </c>
      <c r="V24" s="110">
        <v>0.3713268849393106</v>
      </c>
      <c r="W24" s="110">
        <v>0.37579282406165637</v>
      </c>
      <c r="X24" s="110"/>
      <c r="Y24" s="110"/>
      <c r="Z24" s="110">
        <v>0.3822979695208116</v>
      </c>
      <c r="AA24" s="110"/>
      <c r="AB24" s="110"/>
      <c r="AC24" s="110"/>
      <c r="AD24" s="110"/>
      <c r="AE24" s="110">
        <v>0.3840341036972555</v>
      </c>
      <c r="AF24" s="110">
        <v>0.3905642900069734</v>
      </c>
      <c r="AG24" s="110">
        <v>0.3937064873411565</v>
      </c>
      <c r="AH24" s="110">
        <v>0.39512683132117055</v>
      </c>
      <c r="AI24" s="111">
        <v>0.3972289230436319</v>
      </c>
    </row>
    <row r="25" spans="1:35" ht="30" thickBot="1">
      <c r="A25" s="120" t="s">
        <v>52</v>
      </c>
      <c r="B25" s="110">
        <v>0.4864930555555555</v>
      </c>
      <c r="C25" s="110">
        <v>0.4899610281950402</v>
      </c>
      <c r="D25" s="110">
        <v>0.4913481280263723</v>
      </c>
      <c r="E25" s="110">
        <v>0.49621656279765514</v>
      </c>
      <c r="F25" s="110">
        <v>0.5024652777777777</v>
      </c>
      <c r="G25" s="110"/>
      <c r="H25" s="110"/>
      <c r="I25" s="110"/>
      <c r="J25" s="110"/>
      <c r="K25" s="110"/>
      <c r="L25" s="110">
        <v>0.5044835069458026</v>
      </c>
      <c r="M25" s="110">
        <v>0.5098035862380376</v>
      </c>
      <c r="N25" s="110">
        <v>0.5118662479553121</v>
      </c>
      <c r="O25" s="110">
        <v>0.5156874147935909</v>
      </c>
      <c r="P25" s="110">
        <v>0.5163598461536546</v>
      </c>
      <c r="Q25" s="111">
        <v>0.5177394547094839</v>
      </c>
      <c r="S25" s="120" t="s">
        <v>52</v>
      </c>
      <c r="T25" s="110">
        <v>0.38232638888888887</v>
      </c>
      <c r="U25" s="110">
        <v>0.383722964863147</v>
      </c>
      <c r="V25" s="110">
        <v>0.38452132938375505</v>
      </c>
      <c r="W25" s="110">
        <v>0.3889872685061008</v>
      </c>
      <c r="X25" s="110">
        <v>0.3913541666666666</v>
      </c>
      <c r="Y25" s="110">
        <v>0.3962196180569137</v>
      </c>
      <c r="Z25" s="110"/>
      <c r="AA25" s="110"/>
      <c r="AB25" s="110"/>
      <c r="AC25" s="110"/>
      <c r="AD25" s="110"/>
      <c r="AE25" s="110">
        <v>0.39764521480836656</v>
      </c>
      <c r="AF25" s="110">
        <v>0.4034809566736401</v>
      </c>
      <c r="AG25" s="110">
        <v>0.4073175984522676</v>
      </c>
      <c r="AH25" s="110">
        <v>0.40873794243228156</v>
      </c>
      <c r="AI25" s="111">
        <v>0.410840034154743</v>
      </c>
    </row>
    <row r="26" spans="1:35" ht="30" thickBot="1">
      <c r="A26" s="120" t="s">
        <v>53</v>
      </c>
      <c r="B26" s="110"/>
      <c r="C26" s="110"/>
      <c r="D26" s="110"/>
      <c r="E26" s="110"/>
      <c r="F26" s="110"/>
      <c r="G26" s="110">
        <v>0.48679049147535586</v>
      </c>
      <c r="H26" s="110">
        <v>0.4916216679365111</v>
      </c>
      <c r="I26" s="110">
        <v>0.5001725427500288</v>
      </c>
      <c r="J26" s="110">
        <v>0.5053668478530817</v>
      </c>
      <c r="K26" s="110">
        <v>0.5078244669284117</v>
      </c>
      <c r="L26" s="110"/>
      <c r="M26" s="110"/>
      <c r="N26" s="110">
        <v>0.5126995812886455</v>
      </c>
      <c r="O26" s="110">
        <v>0.5165207481269242</v>
      </c>
      <c r="P26" s="110">
        <v>0.517193179486988</v>
      </c>
      <c r="Q26" s="111">
        <v>0.5185727880428174</v>
      </c>
      <c r="S26" s="120" t="s">
        <v>53</v>
      </c>
      <c r="T26" s="110">
        <v>0.3892708333333333</v>
      </c>
      <c r="U26" s="110">
        <v>0.3906674093075915</v>
      </c>
      <c r="V26" s="110">
        <v>0.39146577382819947</v>
      </c>
      <c r="W26" s="110">
        <v>0.39593171295054524</v>
      </c>
      <c r="X26" s="110"/>
      <c r="Y26" s="110"/>
      <c r="Z26" s="110">
        <v>0.4024368584097004</v>
      </c>
      <c r="AA26" s="110">
        <v>0.4048006687380772</v>
      </c>
      <c r="AB26" s="110">
        <v>0.4098947072158436</v>
      </c>
      <c r="AC26" s="110">
        <v>0.41980041557500886</v>
      </c>
      <c r="AD26" s="110">
        <v>0.4236792452854398</v>
      </c>
      <c r="AE26" s="110"/>
      <c r="AF26" s="110"/>
      <c r="AG26" s="110"/>
      <c r="AH26" s="110"/>
      <c r="AI26" s="111"/>
    </row>
    <row r="27" spans="1:35" ht="30" thickBot="1">
      <c r="A27" s="120" t="s">
        <v>55</v>
      </c>
      <c r="B27" s="110">
        <v>0.5038541666666666</v>
      </c>
      <c r="C27" s="110">
        <v>0.5076693615283736</v>
      </c>
      <c r="D27" s="110">
        <v>0.5090564613597056</v>
      </c>
      <c r="E27" s="110">
        <v>0.5139248961309885</v>
      </c>
      <c r="F27" s="110">
        <v>0.520173611111111</v>
      </c>
      <c r="G27" s="110"/>
      <c r="H27" s="110"/>
      <c r="I27" s="110"/>
      <c r="J27" s="110"/>
      <c r="K27" s="110">
        <v>0.5210883558173005</v>
      </c>
      <c r="L27" s="110"/>
      <c r="M27" s="110"/>
      <c r="N27" s="110">
        <v>0.5259634701775343</v>
      </c>
      <c r="O27" s="110">
        <v>0.5297846370158131</v>
      </c>
      <c r="P27" s="110">
        <v>0.5304570683758768</v>
      </c>
      <c r="Q27" s="111">
        <v>0.5318366769317061</v>
      </c>
      <c r="S27" s="120" t="s">
        <v>52</v>
      </c>
      <c r="T27" s="110">
        <v>0.4031597222222222</v>
      </c>
      <c r="U27" s="110">
        <v>0.40455629819648037</v>
      </c>
      <c r="V27" s="110">
        <v>0.40535466271708837</v>
      </c>
      <c r="W27" s="110">
        <v>0.40982060183943414</v>
      </c>
      <c r="X27" s="110">
        <v>0.4121875</v>
      </c>
      <c r="Y27" s="110">
        <v>0.41705295139024706</v>
      </c>
      <c r="Z27" s="110"/>
      <c r="AA27" s="110"/>
      <c r="AB27" s="110"/>
      <c r="AC27" s="110"/>
      <c r="AD27" s="110"/>
      <c r="AE27" s="110">
        <v>0.4184785481416999</v>
      </c>
      <c r="AF27" s="110">
        <v>0.4243142900069734</v>
      </c>
      <c r="AG27" s="110">
        <v>0.42815093178560093</v>
      </c>
      <c r="AH27" s="110">
        <v>0.42957127576561493</v>
      </c>
      <c r="AI27" s="111">
        <v>0.43167336748807633</v>
      </c>
    </row>
    <row r="28" spans="1:35" ht="30" thickBot="1">
      <c r="A28" s="120" t="s">
        <v>53</v>
      </c>
      <c r="B28" s="110"/>
      <c r="C28" s="110"/>
      <c r="D28" s="110"/>
      <c r="E28" s="110"/>
      <c r="F28" s="110"/>
      <c r="G28" s="110">
        <v>0.5247115740749295</v>
      </c>
      <c r="H28" s="110">
        <v>0.5295368377410582</v>
      </c>
      <c r="I28" s="110">
        <v>0.5380892094166955</v>
      </c>
      <c r="J28" s="110">
        <v>0.5432728909602994</v>
      </c>
      <c r="K28" s="110">
        <v>0.5456022447061895</v>
      </c>
      <c r="L28" s="110"/>
      <c r="M28" s="110"/>
      <c r="N28" s="110">
        <v>0.5504773590664231</v>
      </c>
      <c r="O28" s="110">
        <v>0.5542985259047021</v>
      </c>
      <c r="P28" s="110">
        <v>0.5549709572647658</v>
      </c>
      <c r="Q28" s="111">
        <v>0.556350565820595</v>
      </c>
      <c r="S28" s="120" t="s">
        <v>55</v>
      </c>
      <c r="T28" s="110">
        <v>0.4170486111111111</v>
      </c>
      <c r="U28" s="110">
        <v>0.41844518708536926</v>
      </c>
      <c r="V28" s="110">
        <v>0.41924355160597726</v>
      </c>
      <c r="W28" s="110">
        <v>0.42370949072832303</v>
      </c>
      <c r="X28" s="110"/>
      <c r="Y28" s="110"/>
      <c r="Z28" s="110">
        <v>0.43021463618747824</v>
      </c>
      <c r="AA28" s="110"/>
      <c r="AB28" s="110"/>
      <c r="AC28" s="110"/>
      <c r="AD28" s="110"/>
      <c r="AE28" s="110">
        <v>0.4319507703639221</v>
      </c>
      <c r="AF28" s="110">
        <v>0.4377865122291956</v>
      </c>
      <c r="AG28" s="110">
        <v>0.4409287095633787</v>
      </c>
      <c r="AH28" s="110">
        <v>0.44234905354339277</v>
      </c>
      <c r="AI28" s="111">
        <v>0.444451145265854</v>
      </c>
    </row>
    <row r="29" spans="1:35" ht="30" thickBot="1">
      <c r="A29" s="120" t="s">
        <v>52</v>
      </c>
      <c r="B29" s="110">
        <v>0.5246875</v>
      </c>
      <c r="C29" s="110">
        <v>0.5281554726394847</v>
      </c>
      <c r="D29" s="110">
        <v>0.5295425724708167</v>
      </c>
      <c r="E29" s="110">
        <v>0.5344110072420996</v>
      </c>
      <c r="F29" s="110">
        <v>0.5406597222222221</v>
      </c>
      <c r="G29" s="110"/>
      <c r="H29" s="110"/>
      <c r="I29" s="110"/>
      <c r="J29" s="110"/>
      <c r="K29" s="110"/>
      <c r="L29" s="110">
        <v>0.542677951390247</v>
      </c>
      <c r="M29" s="110">
        <v>0.547998030682482</v>
      </c>
      <c r="N29" s="110">
        <v>0.5500606923997565</v>
      </c>
      <c r="O29" s="110">
        <v>0.5538818592380353</v>
      </c>
      <c r="P29" s="110">
        <v>0.554554290598099</v>
      </c>
      <c r="Q29" s="111">
        <v>0.5559338991539284</v>
      </c>
      <c r="S29" s="120" t="s">
        <v>52</v>
      </c>
      <c r="T29" s="110">
        <v>0.4344097222222222</v>
      </c>
      <c r="U29" s="110">
        <v>0.43580629819648037</v>
      </c>
      <c r="V29" s="110">
        <v>0.43660466271708837</v>
      </c>
      <c r="W29" s="110">
        <v>0.44107060183943414</v>
      </c>
      <c r="X29" s="110">
        <v>0.4434375</v>
      </c>
      <c r="Y29" s="110">
        <v>0.44830295139024706</v>
      </c>
      <c r="Z29" s="110"/>
      <c r="AA29" s="110"/>
      <c r="AB29" s="110"/>
      <c r="AC29" s="110"/>
      <c r="AD29" s="110"/>
      <c r="AE29" s="110">
        <v>0.4497285481416999</v>
      </c>
      <c r="AF29" s="110">
        <v>0.4555642900069734</v>
      </c>
      <c r="AG29" s="110">
        <v>0.45940093178560093</v>
      </c>
      <c r="AH29" s="110">
        <v>0.460821275765615</v>
      </c>
      <c r="AI29" s="111">
        <v>0.46292336748807633</v>
      </c>
    </row>
    <row r="30" spans="1:35" ht="30" thickBot="1">
      <c r="A30" s="120" t="s">
        <v>55</v>
      </c>
      <c r="B30" s="110">
        <v>0.5455208333333333</v>
      </c>
      <c r="C30" s="110">
        <v>0.5493360281950402</v>
      </c>
      <c r="D30" s="110">
        <v>0.5507231280263722</v>
      </c>
      <c r="E30" s="110">
        <v>0.5555915627976552</v>
      </c>
      <c r="F30" s="110">
        <v>0.5618402777777778</v>
      </c>
      <c r="G30" s="110"/>
      <c r="H30" s="110"/>
      <c r="I30" s="110"/>
      <c r="J30" s="110"/>
      <c r="K30" s="110">
        <v>0.5627550224839671</v>
      </c>
      <c r="L30" s="110"/>
      <c r="M30" s="110"/>
      <c r="N30" s="110">
        <v>0.5676301368442009</v>
      </c>
      <c r="O30" s="110">
        <v>0.5714513036824798</v>
      </c>
      <c r="P30" s="110">
        <v>0.5721237350425434</v>
      </c>
      <c r="Q30" s="111">
        <v>0.5735033435983729</v>
      </c>
      <c r="S30" s="120" t="s">
        <v>53</v>
      </c>
      <c r="T30" s="110">
        <v>0.4482986111111111</v>
      </c>
      <c r="U30" s="110">
        <v>0.44969518708536926</v>
      </c>
      <c r="V30" s="110">
        <v>0.45049355160597726</v>
      </c>
      <c r="W30" s="110">
        <v>0.45495949072832303</v>
      </c>
      <c r="X30" s="110"/>
      <c r="Y30" s="110"/>
      <c r="Z30" s="110">
        <v>0.46146463618747824</v>
      </c>
      <c r="AA30" s="110">
        <v>0.4638284465158549</v>
      </c>
      <c r="AB30" s="110">
        <v>0.4689224849936214</v>
      </c>
      <c r="AC30" s="110">
        <v>0.4788281933527866</v>
      </c>
      <c r="AD30" s="110">
        <v>0.4827070230632176</v>
      </c>
      <c r="AE30" s="110"/>
      <c r="AF30" s="110"/>
      <c r="AG30" s="110"/>
      <c r="AH30" s="110"/>
      <c r="AI30" s="111"/>
    </row>
    <row r="31" spans="1:35" ht="30" thickBot="1">
      <c r="A31" s="120" t="s">
        <v>52</v>
      </c>
      <c r="B31" s="110">
        <v>0.5698263888888888</v>
      </c>
      <c r="C31" s="110">
        <v>0.5732943615283735</v>
      </c>
      <c r="D31" s="110">
        <v>0.5746814613597055</v>
      </c>
      <c r="E31" s="110">
        <v>0.5795498961309884</v>
      </c>
      <c r="F31" s="110">
        <v>0.5857986111111111</v>
      </c>
      <c r="G31" s="110"/>
      <c r="H31" s="110"/>
      <c r="I31" s="110"/>
      <c r="J31" s="110"/>
      <c r="K31" s="110"/>
      <c r="L31" s="110">
        <v>0.5885112847235804</v>
      </c>
      <c r="M31" s="110">
        <v>0.5938313640158154</v>
      </c>
      <c r="N31" s="110">
        <v>0.5958940257330898</v>
      </c>
      <c r="O31" s="110">
        <v>0.5997151925713686</v>
      </c>
      <c r="P31" s="110">
        <v>0.6003876239314324</v>
      </c>
      <c r="Q31" s="111">
        <v>0.6017672324872616</v>
      </c>
      <c r="S31" s="120" t="s">
        <v>55</v>
      </c>
      <c r="T31" s="110">
        <v>0.4656597222222222</v>
      </c>
      <c r="U31" s="110">
        <v>0.46705629819648037</v>
      </c>
      <c r="V31" s="110">
        <v>0.46785466271708837</v>
      </c>
      <c r="W31" s="110">
        <v>0.47232060183943414</v>
      </c>
      <c r="X31" s="110"/>
      <c r="Y31" s="110"/>
      <c r="Z31" s="110">
        <v>0.47882574729858934</v>
      </c>
      <c r="AA31" s="110"/>
      <c r="AB31" s="110"/>
      <c r="AC31" s="110"/>
      <c r="AD31" s="110"/>
      <c r="AE31" s="110">
        <v>0.4805618814750332</v>
      </c>
      <c r="AF31" s="110">
        <v>0.48639762334030673</v>
      </c>
      <c r="AG31" s="110">
        <v>0.48953982067448976</v>
      </c>
      <c r="AH31" s="110">
        <v>0.49096016465450387</v>
      </c>
      <c r="AI31" s="111">
        <v>0.4930622563769652</v>
      </c>
    </row>
    <row r="32" spans="1:35" ht="30" thickBot="1">
      <c r="A32" s="120" t="s">
        <v>53</v>
      </c>
      <c r="B32" s="110"/>
      <c r="C32" s="110"/>
      <c r="D32" s="110"/>
      <c r="E32" s="110"/>
      <c r="F32" s="110"/>
      <c r="G32" s="110">
        <v>0.5735960470309114</v>
      </c>
      <c r="H32" s="110">
        <v>0.5784272234920665</v>
      </c>
      <c r="I32" s="110">
        <v>0.5869780983055843</v>
      </c>
      <c r="J32" s="110">
        <v>0.5921724034086373</v>
      </c>
      <c r="K32" s="110">
        <v>0.5946300224839671</v>
      </c>
      <c r="L32" s="110"/>
      <c r="M32" s="110"/>
      <c r="N32" s="110">
        <v>0.5995051368442009</v>
      </c>
      <c r="O32" s="110">
        <v>0.6033263036824797</v>
      </c>
      <c r="P32" s="110">
        <v>0.6039987350425434</v>
      </c>
      <c r="Q32" s="111">
        <v>0.6053783435983728</v>
      </c>
      <c r="S32" s="120" t="s">
        <v>52</v>
      </c>
      <c r="T32" s="110">
        <v>0.47954861111111113</v>
      </c>
      <c r="U32" s="110">
        <v>0.48094518708536926</v>
      </c>
      <c r="V32" s="110">
        <v>0.48174355160597726</v>
      </c>
      <c r="W32" s="110">
        <v>0.48620949072832303</v>
      </c>
      <c r="X32" s="110">
        <v>0.4885763888888889</v>
      </c>
      <c r="Y32" s="110">
        <v>0.4934418402791359</v>
      </c>
      <c r="Z32" s="110"/>
      <c r="AA32" s="110"/>
      <c r="AB32" s="110"/>
      <c r="AC32" s="110"/>
      <c r="AD32" s="110"/>
      <c r="AE32" s="110">
        <v>0.4948674370305888</v>
      </c>
      <c r="AF32" s="110">
        <v>0.5007031788958624</v>
      </c>
      <c r="AG32" s="110">
        <v>0.5045398206744898</v>
      </c>
      <c r="AH32" s="110">
        <v>0.5059601646545039</v>
      </c>
      <c r="AI32" s="111">
        <v>0.5080622563769651</v>
      </c>
    </row>
    <row r="33" spans="1:35" ht="30" thickBot="1">
      <c r="A33" s="120" t="s">
        <v>55</v>
      </c>
      <c r="B33" s="110">
        <v>0.5906597222222222</v>
      </c>
      <c r="C33" s="110">
        <v>0.5944749170839292</v>
      </c>
      <c r="D33" s="110">
        <v>0.5958620169152612</v>
      </c>
      <c r="E33" s="110">
        <v>0.600730451686544</v>
      </c>
      <c r="F33" s="110">
        <v>0.6069791666666666</v>
      </c>
      <c r="G33" s="110"/>
      <c r="H33" s="110"/>
      <c r="I33" s="110"/>
      <c r="J33" s="110"/>
      <c r="K33" s="110">
        <v>0.6078939113728561</v>
      </c>
      <c r="L33" s="110"/>
      <c r="M33" s="110"/>
      <c r="N33" s="110">
        <v>0.6127690257330898</v>
      </c>
      <c r="O33" s="110">
        <v>0.6165901925713686</v>
      </c>
      <c r="P33" s="110">
        <v>0.6172626239314324</v>
      </c>
      <c r="Q33" s="111">
        <v>0.6186422324872617</v>
      </c>
      <c r="S33" s="120" t="s">
        <v>55</v>
      </c>
      <c r="T33" s="110">
        <v>0.5003819444444444</v>
      </c>
      <c r="U33" s="110">
        <v>0.5017785204187025</v>
      </c>
      <c r="V33" s="110">
        <v>0.5025768849393106</v>
      </c>
      <c r="W33" s="110">
        <v>0.5070428240616563</v>
      </c>
      <c r="X33" s="110"/>
      <c r="Y33" s="110"/>
      <c r="Z33" s="110">
        <v>0.5135479695208116</v>
      </c>
      <c r="AA33" s="110"/>
      <c r="AB33" s="110"/>
      <c r="AC33" s="110"/>
      <c r="AD33" s="110"/>
      <c r="AE33" s="110">
        <v>0.5152841036972555</v>
      </c>
      <c r="AF33" s="110">
        <v>0.521119845562529</v>
      </c>
      <c r="AG33" s="110">
        <v>0.5242620428967121</v>
      </c>
      <c r="AH33" s="110">
        <v>0.5256823868767261</v>
      </c>
      <c r="AI33" s="111">
        <v>0.5277844785991874</v>
      </c>
    </row>
    <row r="34" spans="1:35" ht="30" thickBot="1">
      <c r="A34" s="120" t="s">
        <v>52</v>
      </c>
      <c r="B34" s="110">
        <v>0.607638888888889</v>
      </c>
      <c r="C34" s="110">
        <v>0.611111111111111</v>
      </c>
      <c r="D34" s="110">
        <v>0.6124999999999999</v>
      </c>
      <c r="E34" s="110">
        <v>0.6173611111111111</v>
      </c>
      <c r="F34" s="110">
        <v>0.6236111111111111</v>
      </c>
      <c r="G34" s="110"/>
      <c r="H34" s="110"/>
      <c r="I34" s="110"/>
      <c r="J34" s="110"/>
      <c r="K34" s="110"/>
      <c r="L34" s="110">
        <v>0.6263888888888889</v>
      </c>
      <c r="M34" s="110">
        <v>0.6319444444444444</v>
      </c>
      <c r="N34" s="110">
        <v>0.6340277777777777</v>
      </c>
      <c r="O34" s="110">
        <v>0.6375000000000001</v>
      </c>
      <c r="P34" s="110">
        <v>0.6381944444444444</v>
      </c>
      <c r="Q34" s="111">
        <v>0.6395833333333333</v>
      </c>
      <c r="S34" s="120" t="s">
        <v>52</v>
      </c>
      <c r="T34" s="110">
        <v>0.5246875</v>
      </c>
      <c r="U34" s="110">
        <v>0.5260840759742581</v>
      </c>
      <c r="V34" s="110">
        <v>0.5268824404948661</v>
      </c>
      <c r="W34" s="110">
        <v>0.5313483796172119</v>
      </c>
      <c r="X34" s="110">
        <v>0.5337152777777777</v>
      </c>
      <c r="Y34" s="110">
        <v>0.5385807291680247</v>
      </c>
      <c r="Z34" s="110"/>
      <c r="AA34" s="110"/>
      <c r="AB34" s="110"/>
      <c r="AC34" s="110"/>
      <c r="AD34" s="110"/>
      <c r="AE34" s="110">
        <v>0.5400063259194776</v>
      </c>
      <c r="AF34" s="110">
        <v>0.5458420677847512</v>
      </c>
      <c r="AG34" s="110">
        <v>0.5496787095633786</v>
      </c>
      <c r="AH34" s="110">
        <v>0.5510990535433927</v>
      </c>
      <c r="AI34" s="111">
        <v>0.5532011452658541</v>
      </c>
    </row>
    <row r="35" spans="1:35" ht="30" thickBot="1">
      <c r="A35" s="120" t="s">
        <v>53</v>
      </c>
      <c r="B35" s="110"/>
      <c r="C35" s="110"/>
      <c r="D35" s="110"/>
      <c r="E35" s="110"/>
      <c r="F35" s="110"/>
      <c r="G35" s="110">
        <v>0.6222071581420224</v>
      </c>
      <c r="H35" s="110">
        <v>0.6270383346031777</v>
      </c>
      <c r="I35" s="110">
        <v>0.6355892094166954</v>
      </c>
      <c r="J35" s="110">
        <v>0.6407835145197485</v>
      </c>
      <c r="K35" s="110">
        <v>0.6432411335950783</v>
      </c>
      <c r="L35" s="110"/>
      <c r="M35" s="110"/>
      <c r="N35" s="110">
        <v>0.6488106923997564</v>
      </c>
      <c r="O35" s="110">
        <v>0.6526318592380354</v>
      </c>
      <c r="P35" s="110">
        <v>0.653304290598099</v>
      </c>
      <c r="Q35" s="111">
        <v>0.6546838991539283</v>
      </c>
      <c r="S35" s="120" t="s">
        <v>53</v>
      </c>
      <c r="T35" s="110">
        <v>0.5351041666666666</v>
      </c>
      <c r="U35" s="110">
        <v>0.5365007426409248</v>
      </c>
      <c r="V35" s="110">
        <v>0.5372991071615328</v>
      </c>
      <c r="W35" s="110">
        <v>0.5417650462838786</v>
      </c>
      <c r="X35" s="110"/>
      <c r="Y35" s="110"/>
      <c r="Z35" s="110">
        <v>0.5482701917430338</v>
      </c>
      <c r="AA35" s="110">
        <v>0.5506340020714104</v>
      </c>
      <c r="AB35" s="110">
        <v>0.5557280405491768</v>
      </c>
      <c r="AC35" s="110">
        <v>0.5656337489083422</v>
      </c>
      <c r="AD35" s="110">
        <v>0.5695125786187731</v>
      </c>
      <c r="AE35" s="110"/>
      <c r="AF35" s="110"/>
      <c r="AG35" s="110"/>
      <c r="AH35" s="110"/>
      <c r="AI35" s="111"/>
    </row>
    <row r="36" spans="1:35" ht="30" thickBot="1">
      <c r="A36" s="120" t="s">
        <v>52</v>
      </c>
      <c r="B36" s="110">
        <v>0.6284722222222222</v>
      </c>
      <c r="C36" s="110">
        <v>0.6319444444444444</v>
      </c>
      <c r="D36" s="110">
        <v>0.6333333333333333</v>
      </c>
      <c r="E36" s="110">
        <v>0.6381944444444444</v>
      </c>
      <c r="F36" s="110">
        <v>0.6444444444444445</v>
      </c>
      <c r="G36" s="110"/>
      <c r="H36" s="110"/>
      <c r="I36" s="110"/>
      <c r="J36" s="110"/>
      <c r="K36" s="110"/>
      <c r="L36" s="110">
        <v>0.6472222222222223</v>
      </c>
      <c r="M36" s="110">
        <v>0.6527777777777778</v>
      </c>
      <c r="N36" s="110">
        <v>0.6555555555555556</v>
      </c>
      <c r="O36" s="110">
        <v>0.6590277777777778</v>
      </c>
      <c r="P36" s="110">
        <v>0.6597222222222222</v>
      </c>
      <c r="Q36" s="111">
        <v>0.6611111111111111</v>
      </c>
      <c r="S36" s="120" t="s">
        <v>55</v>
      </c>
      <c r="T36" s="110">
        <v>0.5455208333333333</v>
      </c>
      <c r="U36" s="110">
        <v>0.5469174093075915</v>
      </c>
      <c r="V36" s="110">
        <v>0.5477157738281995</v>
      </c>
      <c r="W36" s="110">
        <v>0.5521817129505453</v>
      </c>
      <c r="X36" s="110"/>
      <c r="Y36" s="110"/>
      <c r="Z36" s="110">
        <v>0.5586868584097003</v>
      </c>
      <c r="AA36" s="110"/>
      <c r="AB36" s="110"/>
      <c r="AC36" s="110"/>
      <c r="AD36" s="110"/>
      <c r="AE36" s="110">
        <v>0.5604229925861444</v>
      </c>
      <c r="AF36" s="110">
        <v>0.5662587344514177</v>
      </c>
      <c r="AG36" s="110">
        <v>0.5694009317856008</v>
      </c>
      <c r="AH36" s="110">
        <v>0.570821275765615</v>
      </c>
      <c r="AI36" s="111">
        <v>0.5729233674880763</v>
      </c>
    </row>
    <row r="37" spans="1:35" ht="30" thickBot="1">
      <c r="A37" s="120" t="s">
        <v>55</v>
      </c>
      <c r="B37" s="110">
        <v>0.6357986111111111</v>
      </c>
      <c r="C37" s="110">
        <v>0.639613805972818</v>
      </c>
      <c r="D37" s="110">
        <v>0.64100090580415</v>
      </c>
      <c r="E37" s="110">
        <v>0.6458693405754329</v>
      </c>
      <c r="F37" s="110">
        <v>0.6521180555555556</v>
      </c>
      <c r="G37" s="110"/>
      <c r="H37" s="110"/>
      <c r="I37" s="110"/>
      <c r="J37" s="110"/>
      <c r="K37" s="110">
        <v>0.6530328002617449</v>
      </c>
      <c r="L37" s="110"/>
      <c r="M37" s="110"/>
      <c r="N37" s="110">
        <v>0.6586023590664232</v>
      </c>
      <c r="O37" s="110">
        <v>0.662423525904702</v>
      </c>
      <c r="P37" s="110">
        <v>0.6630959572647657</v>
      </c>
      <c r="Q37" s="111">
        <v>0.6644755658205951</v>
      </c>
      <c r="S37" s="120" t="s">
        <v>52</v>
      </c>
      <c r="T37" s="110">
        <v>0.5698263888888888</v>
      </c>
      <c r="U37" s="110">
        <v>0.571222964863147</v>
      </c>
      <c r="V37" s="110">
        <v>0.572021329383755</v>
      </c>
      <c r="W37" s="110">
        <v>0.5764872685061009</v>
      </c>
      <c r="X37" s="110">
        <v>0.5788541666666667</v>
      </c>
      <c r="Y37" s="110">
        <v>0.5837196180569136</v>
      </c>
      <c r="Z37" s="110"/>
      <c r="AA37" s="110"/>
      <c r="AB37" s="110"/>
      <c r="AC37" s="110"/>
      <c r="AD37" s="110"/>
      <c r="AE37" s="110">
        <v>0.5851452148083665</v>
      </c>
      <c r="AF37" s="110">
        <v>0.59098095667364</v>
      </c>
      <c r="AG37" s="110">
        <v>0.5948175984522676</v>
      </c>
      <c r="AH37" s="110">
        <v>0.5962379424322816</v>
      </c>
      <c r="AI37" s="111">
        <v>0.5983400341547429</v>
      </c>
    </row>
    <row r="38" spans="1:35" ht="30" thickBot="1">
      <c r="A38" s="120" t="s">
        <v>52</v>
      </c>
      <c r="B38" s="110">
        <v>0.6531597222222222</v>
      </c>
      <c r="C38" s="110">
        <v>0.6566276948617069</v>
      </c>
      <c r="D38" s="110">
        <v>0.6580147946930388</v>
      </c>
      <c r="E38" s="110">
        <v>0.6628832294643218</v>
      </c>
      <c r="F38" s="110">
        <v>0.6691319444444445</v>
      </c>
      <c r="G38" s="110"/>
      <c r="H38" s="110"/>
      <c r="I38" s="110"/>
      <c r="J38" s="110"/>
      <c r="K38" s="110"/>
      <c r="L38" s="110">
        <v>0.6718446180569136</v>
      </c>
      <c r="M38" s="110">
        <v>0.6776311152885554</v>
      </c>
      <c r="N38" s="110">
        <v>0.6799218035108676</v>
      </c>
      <c r="O38" s="110">
        <v>0.6837429703491464</v>
      </c>
      <c r="P38" s="110">
        <v>0.6844154017092101</v>
      </c>
      <c r="Q38" s="111">
        <v>0.6857950102650395</v>
      </c>
      <c r="S38" s="120" t="s">
        <v>53</v>
      </c>
      <c r="T38" s="110">
        <v>0.5837152777777778</v>
      </c>
      <c r="U38" s="110">
        <v>0.5851118537520358</v>
      </c>
      <c r="V38" s="110">
        <v>0.5859102182726439</v>
      </c>
      <c r="W38" s="110">
        <v>0.5903761573949896</v>
      </c>
      <c r="X38" s="110"/>
      <c r="Y38" s="110"/>
      <c r="Z38" s="110">
        <v>0.5968813028541449</v>
      </c>
      <c r="AA38" s="110">
        <v>0.5992451131825215</v>
      </c>
      <c r="AB38" s="110">
        <v>0.604339151660288</v>
      </c>
      <c r="AC38" s="110">
        <v>0.6142448600194532</v>
      </c>
      <c r="AD38" s="110">
        <v>0.6181236897298843</v>
      </c>
      <c r="AE38" s="110"/>
      <c r="AF38" s="110"/>
      <c r="AG38" s="110"/>
      <c r="AH38" s="110"/>
      <c r="AI38" s="111"/>
    </row>
    <row r="39" spans="1:35" ht="30" thickBot="1">
      <c r="A39" s="120" t="s">
        <v>55</v>
      </c>
      <c r="B39" s="110">
        <v>0.6601041666666666</v>
      </c>
      <c r="C39" s="110">
        <v>0.6639193615283736</v>
      </c>
      <c r="D39" s="110">
        <v>0.6653064613597056</v>
      </c>
      <c r="E39" s="110">
        <v>0.6715637850198773</v>
      </c>
      <c r="F39" s="110">
        <v>0.6778124999999999</v>
      </c>
      <c r="G39" s="110"/>
      <c r="H39" s="110"/>
      <c r="I39" s="110"/>
      <c r="J39" s="110"/>
      <c r="K39" s="110">
        <v>0.6787272447061894</v>
      </c>
      <c r="L39" s="110"/>
      <c r="M39" s="110"/>
      <c r="N39" s="110">
        <v>0.6842968035108676</v>
      </c>
      <c r="O39" s="110">
        <v>0.6881179703491465</v>
      </c>
      <c r="P39" s="110">
        <v>0.68879040170921</v>
      </c>
      <c r="Q39" s="111">
        <v>0.6901700102650394</v>
      </c>
      <c r="S39" s="120" t="s">
        <v>55</v>
      </c>
      <c r="T39" s="110">
        <v>0.5906597222222222</v>
      </c>
      <c r="U39" s="110">
        <v>0.5920562981964803</v>
      </c>
      <c r="V39" s="110">
        <v>0.5928546627170883</v>
      </c>
      <c r="W39" s="110">
        <v>0.5973206018394341</v>
      </c>
      <c r="X39" s="110"/>
      <c r="Y39" s="110"/>
      <c r="Z39" s="110">
        <v>0.6038257472985893</v>
      </c>
      <c r="AA39" s="110"/>
      <c r="AB39" s="110"/>
      <c r="AC39" s="110"/>
      <c r="AD39" s="110"/>
      <c r="AE39" s="110">
        <v>0.6055618814750332</v>
      </c>
      <c r="AF39" s="110">
        <v>0.6113976233403068</v>
      </c>
      <c r="AG39" s="110">
        <v>0.6145398206744898</v>
      </c>
      <c r="AH39" s="110">
        <v>0.6159601646545039</v>
      </c>
      <c r="AI39" s="111">
        <v>0.6180622563769651</v>
      </c>
    </row>
    <row r="40" spans="1:35" ht="30" thickBot="1">
      <c r="A40" s="120" t="s">
        <v>52</v>
      </c>
      <c r="B40" s="110">
        <v>0.6875</v>
      </c>
      <c r="C40" s="110">
        <v>0.6916666666666668</v>
      </c>
      <c r="D40" s="110">
        <v>0.6930555555555555</v>
      </c>
      <c r="E40" s="110">
        <v>0.6993055555555556</v>
      </c>
      <c r="F40" s="110">
        <v>0.7055555555555556</v>
      </c>
      <c r="G40" s="110"/>
      <c r="H40" s="110"/>
      <c r="I40" s="110"/>
      <c r="J40" s="110"/>
      <c r="K40" s="110"/>
      <c r="L40" s="110">
        <v>0.7083333333333334</v>
      </c>
      <c r="M40" s="110">
        <v>0.7145833333333332</v>
      </c>
      <c r="N40" s="110">
        <v>0.717361111111111</v>
      </c>
      <c r="O40" s="110">
        <v>0.7208333333333333</v>
      </c>
      <c r="P40" s="110">
        <v>0.7215277777777778</v>
      </c>
      <c r="Q40" s="111">
        <v>0.7229166666666668</v>
      </c>
      <c r="S40" s="120" t="s">
        <v>52</v>
      </c>
      <c r="T40" s="110">
        <v>0.6114930555555556</v>
      </c>
      <c r="U40" s="110">
        <v>0.6128896315298136</v>
      </c>
      <c r="V40" s="110">
        <v>0.6136879960504217</v>
      </c>
      <c r="W40" s="110">
        <v>0.6181539351727675</v>
      </c>
      <c r="X40" s="110">
        <v>0.6205208333333333</v>
      </c>
      <c r="Y40" s="110">
        <v>0.6253862847235804</v>
      </c>
      <c r="Z40" s="110"/>
      <c r="AA40" s="110"/>
      <c r="AB40" s="110"/>
      <c r="AC40" s="110"/>
      <c r="AD40" s="110"/>
      <c r="AE40" s="110">
        <v>0.6268118814750332</v>
      </c>
      <c r="AF40" s="110">
        <v>0.6326476233403068</v>
      </c>
      <c r="AG40" s="110">
        <v>0.6364842651189342</v>
      </c>
      <c r="AH40" s="110">
        <v>0.6379046090989482</v>
      </c>
      <c r="AI40" s="111">
        <v>0.6400067008214095</v>
      </c>
    </row>
    <row r="41" spans="1:35" ht="30" thickBot="1">
      <c r="A41" s="120" t="s">
        <v>53</v>
      </c>
      <c r="B41" s="110"/>
      <c r="C41" s="110"/>
      <c r="D41" s="110"/>
      <c r="E41" s="110"/>
      <c r="F41" s="110"/>
      <c r="G41" s="110">
        <v>0.6844337962971517</v>
      </c>
      <c r="H41" s="110">
        <v>0.6892590599632803</v>
      </c>
      <c r="I41" s="110">
        <v>0.6978114316389177</v>
      </c>
      <c r="J41" s="110">
        <v>0.7029951131825215</v>
      </c>
      <c r="K41" s="110">
        <v>0.7053244669284116</v>
      </c>
      <c r="L41" s="110"/>
      <c r="M41" s="110"/>
      <c r="N41" s="110">
        <v>0.7108940257330899</v>
      </c>
      <c r="O41" s="110">
        <v>0.7147151925713686</v>
      </c>
      <c r="P41" s="110">
        <v>0.7153876239314324</v>
      </c>
      <c r="Q41" s="111">
        <v>0.7167672324872617</v>
      </c>
      <c r="S41" s="120" t="s">
        <v>55</v>
      </c>
      <c r="T41" s="110">
        <v>0.6323263888888888</v>
      </c>
      <c r="U41" s="110">
        <v>0.633722964863147</v>
      </c>
      <c r="V41" s="110">
        <v>0.6345213293837549</v>
      </c>
      <c r="W41" s="110">
        <v>0.6389872685061009</v>
      </c>
      <c r="X41" s="110"/>
      <c r="Y41" s="110"/>
      <c r="Z41" s="110">
        <v>0.6454924139652559</v>
      </c>
      <c r="AA41" s="110"/>
      <c r="AB41" s="110"/>
      <c r="AC41" s="110"/>
      <c r="AD41" s="110"/>
      <c r="AE41" s="110">
        <v>0.6472285481416998</v>
      </c>
      <c r="AF41" s="110">
        <v>0.6530642900069734</v>
      </c>
      <c r="AG41" s="110">
        <v>0.6562064873411565</v>
      </c>
      <c r="AH41" s="110">
        <v>0.6576268313211705</v>
      </c>
      <c r="AI41" s="111">
        <v>0.6597289230436318</v>
      </c>
    </row>
    <row r="42" spans="1:35" ht="30" thickBot="1">
      <c r="A42" s="120" t="s">
        <v>55</v>
      </c>
      <c r="B42" s="110">
        <v>0.6739930555555556</v>
      </c>
      <c r="C42" s="110">
        <v>0.6785026948617069</v>
      </c>
      <c r="D42" s="110">
        <v>0.6798897946930389</v>
      </c>
      <c r="E42" s="110">
        <v>0.6861471183532106</v>
      </c>
      <c r="F42" s="110">
        <v>0.6923958333333333</v>
      </c>
      <c r="G42" s="110"/>
      <c r="H42" s="110"/>
      <c r="I42" s="110"/>
      <c r="J42" s="110"/>
      <c r="K42" s="110">
        <v>0.6933105780395228</v>
      </c>
      <c r="L42" s="110"/>
      <c r="M42" s="110"/>
      <c r="N42" s="110">
        <v>0.698880136844201</v>
      </c>
      <c r="O42" s="110">
        <v>0.7027013036824798</v>
      </c>
      <c r="P42" s="110">
        <v>0.7033737350425434</v>
      </c>
      <c r="Q42" s="111">
        <v>0.7047533435983728</v>
      </c>
      <c r="S42" s="120" t="s">
        <v>53</v>
      </c>
      <c r="T42" s="110">
        <v>0.6392708333333333</v>
      </c>
      <c r="U42" s="110">
        <v>0.6406674093075915</v>
      </c>
      <c r="V42" s="110">
        <v>0.6414657738281994</v>
      </c>
      <c r="W42" s="110">
        <v>0.6459317129505453</v>
      </c>
      <c r="X42" s="110"/>
      <c r="Y42" s="110"/>
      <c r="Z42" s="110">
        <v>0.6524368584097003</v>
      </c>
      <c r="AA42" s="110">
        <v>0.6548006687380772</v>
      </c>
      <c r="AB42" s="110">
        <v>0.6598947072158435</v>
      </c>
      <c r="AC42" s="110">
        <v>0.6698004155750088</v>
      </c>
      <c r="AD42" s="110">
        <v>0.6736792452854399</v>
      </c>
      <c r="AE42" s="110"/>
      <c r="AF42" s="110"/>
      <c r="AG42" s="110"/>
      <c r="AH42" s="110"/>
      <c r="AI42" s="111"/>
    </row>
    <row r="43" spans="1:35" ht="30" thickBot="1">
      <c r="A43" s="120" t="s">
        <v>55</v>
      </c>
      <c r="B43" s="110">
        <v>0.6982986111111111</v>
      </c>
      <c r="C43" s="110">
        <v>0.7028082504172626</v>
      </c>
      <c r="D43" s="110">
        <v>0.7041953502485945</v>
      </c>
      <c r="E43" s="110">
        <v>0.7104526739087662</v>
      </c>
      <c r="F43" s="110">
        <v>0.7173958333333333</v>
      </c>
      <c r="G43" s="110"/>
      <c r="H43" s="110"/>
      <c r="I43" s="110"/>
      <c r="J43" s="110"/>
      <c r="K43" s="110">
        <v>0.7183105780395227</v>
      </c>
      <c r="L43" s="110"/>
      <c r="M43" s="110"/>
      <c r="N43" s="110">
        <v>0.723880136844201</v>
      </c>
      <c r="O43" s="110">
        <v>0.7277013036824798</v>
      </c>
      <c r="P43" s="110">
        <v>0.7283737350425435</v>
      </c>
      <c r="Q43" s="111">
        <v>0.7297533435983729</v>
      </c>
      <c r="S43" s="120" t="s">
        <v>52</v>
      </c>
      <c r="T43" s="110">
        <v>0.6493055555555556</v>
      </c>
      <c r="U43" s="110">
        <v>0.6506944444444445</v>
      </c>
      <c r="V43" s="110">
        <v>0.6513888888888889</v>
      </c>
      <c r="W43" s="110">
        <v>0.65625</v>
      </c>
      <c r="X43" s="110">
        <v>0.6583333333333333</v>
      </c>
      <c r="Y43" s="110">
        <v>0.6631944444444444</v>
      </c>
      <c r="Z43" s="110"/>
      <c r="AA43" s="110"/>
      <c r="AB43" s="110"/>
      <c r="AC43" s="110"/>
      <c r="AD43" s="110"/>
      <c r="AE43" s="110">
        <v>0.6645833333333333</v>
      </c>
      <c r="AF43" s="110">
        <v>0.6708333333333334</v>
      </c>
      <c r="AG43" s="110">
        <v>0.6743055555555556</v>
      </c>
      <c r="AH43" s="110">
        <v>0.6763888888888889</v>
      </c>
      <c r="AI43" s="111">
        <v>0.6784722222222223</v>
      </c>
    </row>
    <row r="44" spans="1:35" ht="30" thickBot="1">
      <c r="A44" s="120" t="s">
        <v>52</v>
      </c>
      <c r="B44" s="110">
        <v>0.7083333333333334</v>
      </c>
      <c r="C44" s="110">
        <v>0.7125</v>
      </c>
      <c r="D44" s="110">
        <v>0.7138888888888889</v>
      </c>
      <c r="E44" s="110">
        <v>0.720138888888889</v>
      </c>
      <c r="F44" s="110">
        <v>0.7270833333333333</v>
      </c>
      <c r="G44" s="110"/>
      <c r="H44" s="110"/>
      <c r="I44" s="110"/>
      <c r="J44" s="110"/>
      <c r="K44" s="110"/>
      <c r="L44" s="110">
        <v>0.7298611111111111</v>
      </c>
      <c r="M44" s="110">
        <v>0.7361111111111112</v>
      </c>
      <c r="N44" s="110">
        <v>0.7388888888888889</v>
      </c>
      <c r="O44" s="110">
        <v>0.7423611111111111</v>
      </c>
      <c r="P44" s="110">
        <v>0.7430555555555555</v>
      </c>
      <c r="Q44" s="111">
        <v>0.7444444444444445</v>
      </c>
      <c r="S44" s="120" t="s">
        <v>52</v>
      </c>
      <c r="T44" s="110">
        <v>0.6736111111111112</v>
      </c>
      <c r="U44" s="110">
        <v>0.6749999999999999</v>
      </c>
      <c r="V44" s="110">
        <v>0.6756944444444444</v>
      </c>
      <c r="W44" s="110">
        <v>0.6805555555555555</v>
      </c>
      <c r="X44" s="110">
        <v>0.6826388888888889</v>
      </c>
      <c r="Y44" s="110">
        <v>0.6875</v>
      </c>
      <c r="Z44" s="110"/>
      <c r="AA44" s="110"/>
      <c r="AB44" s="110"/>
      <c r="AC44" s="110"/>
      <c r="AD44" s="110"/>
      <c r="AE44" s="110">
        <v>0.688888888888889</v>
      </c>
      <c r="AF44" s="110">
        <v>0.6951388888888889</v>
      </c>
      <c r="AG44" s="110">
        <v>0.6986111111111111</v>
      </c>
      <c r="AH44" s="110">
        <v>0.7006944444444444</v>
      </c>
      <c r="AI44" s="111">
        <v>0.7027777777777778</v>
      </c>
    </row>
    <row r="45" spans="1:35" ht="30" thickBot="1">
      <c r="A45" s="120" t="s">
        <v>55</v>
      </c>
      <c r="B45" s="110">
        <v>0.7226041666666666</v>
      </c>
      <c r="C45" s="110">
        <v>0.7271521558903935</v>
      </c>
      <c r="D45" s="110">
        <v>0.7291953502485945</v>
      </c>
      <c r="E45" s="110">
        <v>0.7354526739087662</v>
      </c>
      <c r="F45" s="110">
        <v>0.7423958333333333</v>
      </c>
      <c r="G45" s="110"/>
      <c r="H45" s="110"/>
      <c r="I45" s="110"/>
      <c r="J45" s="110"/>
      <c r="K45" s="110">
        <v>0.7433105780395226</v>
      </c>
      <c r="L45" s="110"/>
      <c r="M45" s="110"/>
      <c r="N45" s="110">
        <v>0.748880136844201</v>
      </c>
      <c r="O45" s="110">
        <v>0.7527013036824798</v>
      </c>
      <c r="P45" s="110">
        <v>0.7533737350425436</v>
      </c>
      <c r="Q45" s="111">
        <v>0.7547533435983728</v>
      </c>
      <c r="S45" s="120" t="s">
        <v>55</v>
      </c>
      <c r="T45" s="110">
        <v>0.6809375</v>
      </c>
      <c r="U45" s="110">
        <v>0.6823340759742581</v>
      </c>
      <c r="V45" s="110">
        <v>0.6831324404948661</v>
      </c>
      <c r="W45" s="110">
        <v>0.6875983796172119</v>
      </c>
      <c r="X45" s="110"/>
      <c r="Y45" s="110"/>
      <c r="Z45" s="110">
        <v>0.694103525076367</v>
      </c>
      <c r="AA45" s="110"/>
      <c r="AB45" s="110"/>
      <c r="AC45" s="110"/>
      <c r="AD45" s="110"/>
      <c r="AE45" s="110">
        <v>0.6958396592528111</v>
      </c>
      <c r="AF45" s="110">
        <v>0.7016754011180845</v>
      </c>
      <c r="AG45" s="110">
        <v>0.7048175984522675</v>
      </c>
      <c r="AH45" s="110">
        <v>0.7069323868767259</v>
      </c>
      <c r="AI45" s="111">
        <v>0.7090344785991872</v>
      </c>
    </row>
    <row r="46" spans="1:35" ht="30" thickBot="1">
      <c r="A46" s="120" t="s">
        <v>53</v>
      </c>
      <c r="B46" s="110"/>
      <c r="C46" s="110"/>
      <c r="D46" s="110"/>
      <c r="E46" s="110"/>
      <c r="F46" s="110"/>
      <c r="G46" s="110">
        <v>0.7333182692531336</v>
      </c>
      <c r="H46" s="110">
        <v>0.7388438901587332</v>
      </c>
      <c r="I46" s="110">
        <v>0.7473947649722509</v>
      </c>
      <c r="J46" s="110">
        <v>0.7525890700753038</v>
      </c>
      <c r="K46" s="110">
        <v>0.7550466891506338</v>
      </c>
      <c r="L46" s="110"/>
      <c r="M46" s="110"/>
      <c r="N46" s="110">
        <v>0.760616247955312</v>
      </c>
      <c r="O46" s="110">
        <v>0.7644374147935907</v>
      </c>
      <c r="P46" s="110">
        <v>0.7651098461536545</v>
      </c>
      <c r="Q46" s="111">
        <v>0.766489454709484</v>
      </c>
      <c r="S46" s="120" t="s">
        <v>53</v>
      </c>
      <c r="T46" s="110">
        <v>0.6948263888888888</v>
      </c>
      <c r="U46" s="110">
        <v>0.696222964863147</v>
      </c>
      <c r="V46" s="110">
        <v>0.6970213293837549</v>
      </c>
      <c r="W46" s="110">
        <v>0.7014872685061009</v>
      </c>
      <c r="X46" s="110"/>
      <c r="Y46" s="110"/>
      <c r="Z46" s="110">
        <v>0.7079924139652559</v>
      </c>
      <c r="AA46" s="110">
        <v>0.7103562242936328</v>
      </c>
      <c r="AB46" s="110">
        <v>0.7154502627713991</v>
      </c>
      <c r="AC46" s="110">
        <v>0.7253559711305644</v>
      </c>
      <c r="AD46" s="110">
        <v>0.7292348008409953</v>
      </c>
      <c r="AE46" s="110"/>
      <c r="AF46" s="110"/>
      <c r="AG46" s="110"/>
      <c r="AH46" s="110"/>
      <c r="AI46" s="111"/>
    </row>
    <row r="47" spans="1:35" ht="30" thickBot="1">
      <c r="A47" s="120" t="s">
        <v>52</v>
      </c>
      <c r="B47" s="110">
        <v>0.7469097222222222</v>
      </c>
      <c r="C47" s="110">
        <v>0.7503815298498071</v>
      </c>
      <c r="D47" s="110">
        <v>0.7518342391374833</v>
      </c>
      <c r="E47" s="110">
        <v>0.7573971183532108</v>
      </c>
      <c r="F47" s="110">
        <v>0.7636458333333332</v>
      </c>
      <c r="G47" s="110"/>
      <c r="H47" s="110"/>
      <c r="I47" s="110"/>
      <c r="J47" s="110"/>
      <c r="K47" s="110"/>
      <c r="L47" s="110">
        <v>0.7663585069458025</v>
      </c>
      <c r="M47" s="110">
        <v>0.7716785862380375</v>
      </c>
      <c r="N47" s="110">
        <v>0.7737412479553121</v>
      </c>
      <c r="O47" s="110">
        <v>0.7775624147935909</v>
      </c>
      <c r="P47" s="110">
        <v>0.7782348461536546</v>
      </c>
      <c r="Q47" s="111">
        <v>0.7796144547094839</v>
      </c>
      <c r="S47" s="120" t="s">
        <v>52</v>
      </c>
      <c r="T47" s="110">
        <v>0.7087152777777778</v>
      </c>
      <c r="U47" s="110">
        <v>0.7101118537520359</v>
      </c>
      <c r="V47" s="110">
        <v>0.7109102182726439</v>
      </c>
      <c r="W47" s="110">
        <v>0.7153761573949898</v>
      </c>
      <c r="X47" s="110">
        <v>0.7177430555555555</v>
      </c>
      <c r="Y47" s="110">
        <v>0.7226085069458026</v>
      </c>
      <c r="Z47" s="110"/>
      <c r="AA47" s="110"/>
      <c r="AB47" s="110"/>
      <c r="AC47" s="110"/>
      <c r="AD47" s="110"/>
      <c r="AE47" s="110">
        <v>0.7240341036972554</v>
      </c>
      <c r="AF47" s="110">
        <v>0.729869845562529</v>
      </c>
      <c r="AG47" s="110">
        <v>0.7337064873411563</v>
      </c>
      <c r="AH47" s="110">
        <v>0.7358212757656151</v>
      </c>
      <c r="AI47" s="111">
        <v>0.7379233674880763</v>
      </c>
    </row>
    <row r="48" spans="1:35" ht="30" thickBot="1">
      <c r="A48" s="120" t="s">
        <v>55</v>
      </c>
      <c r="B48" s="110">
        <v>0.7642708333333333</v>
      </c>
      <c r="C48" s="110">
        <v>0.7680860281950403</v>
      </c>
      <c r="D48" s="110">
        <v>0.7694731280263722</v>
      </c>
      <c r="E48" s="110">
        <v>0.7750360072420996</v>
      </c>
      <c r="F48" s="110">
        <v>0.7812847222222222</v>
      </c>
      <c r="G48" s="110"/>
      <c r="H48" s="110"/>
      <c r="I48" s="110"/>
      <c r="J48" s="110"/>
      <c r="K48" s="110">
        <v>0.7821994669284116</v>
      </c>
      <c r="L48" s="110"/>
      <c r="M48" s="110"/>
      <c r="N48" s="110">
        <v>0.7877690257330899</v>
      </c>
      <c r="O48" s="110">
        <v>0.7915901925713686</v>
      </c>
      <c r="P48" s="110">
        <v>0.7922626239314324</v>
      </c>
      <c r="Q48" s="111">
        <v>0.7936422324872617</v>
      </c>
      <c r="S48" s="120" t="s">
        <v>55</v>
      </c>
      <c r="T48" s="110">
        <v>0.7191319444444444</v>
      </c>
      <c r="U48" s="110">
        <v>0.7205285204187025</v>
      </c>
      <c r="V48" s="110">
        <v>0.7213268849393106</v>
      </c>
      <c r="W48" s="110">
        <v>0.7257928240616563</v>
      </c>
      <c r="X48" s="110"/>
      <c r="Y48" s="110"/>
      <c r="Z48" s="110">
        <v>0.7322979695208116</v>
      </c>
      <c r="AA48" s="110"/>
      <c r="AB48" s="110"/>
      <c r="AC48" s="110"/>
      <c r="AD48" s="110"/>
      <c r="AE48" s="110">
        <v>0.7340341036972554</v>
      </c>
      <c r="AF48" s="110">
        <v>0.7398698455625289</v>
      </c>
      <c r="AG48" s="110">
        <v>0.743012042896712</v>
      </c>
      <c r="AH48" s="110">
        <v>0.7451268313211705</v>
      </c>
      <c r="AI48" s="111">
        <v>0.7472289230436319</v>
      </c>
    </row>
    <row r="49" spans="1:35" ht="30" thickBot="1">
      <c r="A49" s="120" t="s">
        <v>52</v>
      </c>
      <c r="B49" s="110">
        <v>0.7777777777777778</v>
      </c>
      <c r="C49" s="110">
        <v>0.78125</v>
      </c>
      <c r="D49" s="110">
        <v>0.782638888888889</v>
      </c>
      <c r="E49" s="110">
        <v>0.7881944444444445</v>
      </c>
      <c r="F49" s="110">
        <v>0.7944444444444444</v>
      </c>
      <c r="G49" s="110"/>
      <c r="H49" s="110"/>
      <c r="I49" s="110"/>
      <c r="J49" s="110"/>
      <c r="K49" s="110"/>
      <c r="L49" s="110">
        <v>0.7965277777777778</v>
      </c>
      <c r="M49" s="110">
        <v>0.8020833333333334</v>
      </c>
      <c r="N49" s="110">
        <v>0.8041666666666667</v>
      </c>
      <c r="O49" s="110">
        <v>0.8076388888888889</v>
      </c>
      <c r="P49" s="110">
        <v>0.8083333333333332</v>
      </c>
      <c r="Q49" s="111">
        <v>0.8097222222222222</v>
      </c>
      <c r="S49" s="120" t="s">
        <v>53</v>
      </c>
      <c r="T49" s="110">
        <v>0.7434375</v>
      </c>
      <c r="U49" s="110">
        <v>0.7448340759742581</v>
      </c>
      <c r="V49" s="110">
        <v>0.7456324404948661</v>
      </c>
      <c r="W49" s="110">
        <v>0.750098379617212</v>
      </c>
      <c r="X49" s="110"/>
      <c r="Y49" s="110"/>
      <c r="Z49" s="110">
        <v>0.756603525076367</v>
      </c>
      <c r="AA49" s="110">
        <v>0.7589673354047437</v>
      </c>
      <c r="AB49" s="110">
        <v>0.7640613738825104</v>
      </c>
      <c r="AC49" s="110">
        <v>0.7739670822416755</v>
      </c>
      <c r="AD49" s="110">
        <v>0.7778459119521064</v>
      </c>
      <c r="AE49" s="110"/>
      <c r="AF49" s="110"/>
      <c r="AG49" s="110"/>
      <c r="AH49" s="110"/>
      <c r="AI49" s="111"/>
    </row>
    <row r="50" spans="1:35" ht="30" thickBot="1">
      <c r="A50" s="120" t="s">
        <v>53</v>
      </c>
      <c r="B50" s="110"/>
      <c r="C50" s="110"/>
      <c r="D50" s="110"/>
      <c r="E50" s="110"/>
      <c r="F50" s="110"/>
      <c r="G50" s="110">
        <v>0.7819293803642448</v>
      </c>
      <c r="H50" s="110">
        <v>0.7867605568253999</v>
      </c>
      <c r="I50" s="110">
        <v>0.7953114316389176</v>
      </c>
      <c r="J50" s="110">
        <v>0.8005057367419707</v>
      </c>
      <c r="K50" s="110">
        <v>0.8029633558173005</v>
      </c>
      <c r="L50" s="110"/>
      <c r="M50" s="110"/>
      <c r="N50" s="110">
        <v>0.8078384701775343</v>
      </c>
      <c r="O50" s="110">
        <v>0.8116596370158131</v>
      </c>
      <c r="P50" s="110">
        <v>0.8123320683758768</v>
      </c>
      <c r="Q50" s="111">
        <v>0.8137116769317061</v>
      </c>
      <c r="S50" s="120" t="s">
        <v>52</v>
      </c>
      <c r="T50" s="110">
        <v>0.7469097222222222</v>
      </c>
      <c r="U50" s="110">
        <v>0.7483062981964803</v>
      </c>
      <c r="V50" s="110">
        <v>0.7491046627170882</v>
      </c>
      <c r="W50" s="110">
        <v>0.753570601839434</v>
      </c>
      <c r="X50" s="110">
        <v>0.7559374999999999</v>
      </c>
      <c r="Y50" s="110">
        <v>0.760802951390247</v>
      </c>
      <c r="Z50" s="110"/>
      <c r="AA50" s="110"/>
      <c r="AB50" s="110"/>
      <c r="AC50" s="110"/>
      <c r="AD50" s="110"/>
      <c r="AE50" s="110">
        <v>0.7622285481416998</v>
      </c>
      <c r="AF50" s="110">
        <v>0.7680642900069733</v>
      </c>
      <c r="AG50" s="110">
        <v>0.7719009317856009</v>
      </c>
      <c r="AH50" s="110">
        <v>0.7733212757656149</v>
      </c>
      <c r="AI50" s="111">
        <v>0.7754233674880763</v>
      </c>
    </row>
    <row r="51" spans="1:35" ht="30" thickBot="1">
      <c r="A51" s="120" t="s">
        <v>52</v>
      </c>
      <c r="B51" s="110">
        <v>0.7920486111111111</v>
      </c>
      <c r="C51" s="110">
        <v>0.7955165837505958</v>
      </c>
      <c r="D51" s="110">
        <v>0.7969036835819276</v>
      </c>
      <c r="E51" s="110">
        <v>0.8017721183532106</v>
      </c>
      <c r="F51" s="110">
        <v>0.8080208333333333</v>
      </c>
      <c r="G51" s="110"/>
      <c r="H51" s="110"/>
      <c r="I51" s="110"/>
      <c r="J51" s="110"/>
      <c r="K51" s="110"/>
      <c r="L51" s="110">
        <v>0.8100390625013583</v>
      </c>
      <c r="M51" s="110">
        <v>0.8153591417935931</v>
      </c>
      <c r="N51" s="110">
        <v>0.8174218035108676</v>
      </c>
      <c r="O51" s="110">
        <v>0.8212429703491465</v>
      </c>
      <c r="P51" s="110">
        <v>0.8219154017092101</v>
      </c>
      <c r="Q51" s="111">
        <v>0.8232950102650394</v>
      </c>
      <c r="S51" s="120" t="s">
        <v>55</v>
      </c>
      <c r="T51" s="110">
        <v>0.7677430555555556</v>
      </c>
      <c r="U51" s="110">
        <v>0.7691396315298137</v>
      </c>
      <c r="V51" s="110">
        <v>0.7699379960504217</v>
      </c>
      <c r="W51" s="110">
        <v>0.7744039351727674</v>
      </c>
      <c r="X51" s="110"/>
      <c r="Y51" s="110"/>
      <c r="Z51" s="110">
        <v>0.7809090806319227</v>
      </c>
      <c r="AA51" s="110"/>
      <c r="AB51" s="110"/>
      <c r="AC51" s="110"/>
      <c r="AD51" s="110"/>
      <c r="AE51" s="110">
        <v>0.7826452148083666</v>
      </c>
      <c r="AF51" s="110">
        <v>0.7884809566736399</v>
      </c>
      <c r="AG51" s="110">
        <v>0.791623154007823</v>
      </c>
      <c r="AH51" s="110">
        <v>0.7930434979878372</v>
      </c>
      <c r="AI51" s="111">
        <v>0.7951455897102986</v>
      </c>
    </row>
    <row r="52" spans="1:35" ht="30" thickBot="1">
      <c r="A52" s="120" t="s">
        <v>55</v>
      </c>
      <c r="B52" s="110">
        <v>0.8094097222222222</v>
      </c>
      <c r="C52" s="110">
        <v>0.8132249170839292</v>
      </c>
      <c r="D52" s="110">
        <v>0.8146120169152612</v>
      </c>
      <c r="E52" s="110">
        <v>0.8194804516865439</v>
      </c>
      <c r="F52" s="110">
        <v>0.8257291666666666</v>
      </c>
      <c r="G52" s="110"/>
      <c r="H52" s="110"/>
      <c r="I52" s="110"/>
      <c r="J52" s="110"/>
      <c r="K52" s="110">
        <v>0.826643911372856</v>
      </c>
      <c r="L52" s="110"/>
      <c r="M52" s="110"/>
      <c r="N52" s="110">
        <v>0.8315190257330898</v>
      </c>
      <c r="O52" s="110">
        <v>0.8353401925713686</v>
      </c>
      <c r="P52" s="110">
        <v>0.8360126239314323</v>
      </c>
      <c r="Q52" s="111">
        <v>0.8373922324872616</v>
      </c>
      <c r="S52" s="120" t="s">
        <v>52</v>
      </c>
      <c r="T52" s="110">
        <v>0.7881944444444445</v>
      </c>
      <c r="U52" s="110">
        <v>0.7895833333333333</v>
      </c>
      <c r="V52" s="110">
        <v>0.7902777777777777</v>
      </c>
      <c r="W52" s="110">
        <v>0.7951388888888888</v>
      </c>
      <c r="X52" s="110">
        <v>0.7972222222222222</v>
      </c>
      <c r="Y52" s="110">
        <v>0.8020833333333334</v>
      </c>
      <c r="Z52" s="110"/>
      <c r="AA52" s="110"/>
      <c r="AB52" s="110"/>
      <c r="AC52" s="110"/>
      <c r="AD52" s="110"/>
      <c r="AE52" s="110">
        <v>0.8041666666666667</v>
      </c>
      <c r="AF52" s="110">
        <v>0.8097222222222222</v>
      </c>
      <c r="AG52" s="110">
        <v>0.8131944444444444</v>
      </c>
      <c r="AH52" s="110">
        <v>0.813888888888889</v>
      </c>
      <c r="AI52" s="111">
        <v>0.8166666666666668</v>
      </c>
    </row>
    <row r="53" spans="1:35" ht="30" thickBot="1">
      <c r="A53" s="120" t="s">
        <v>52</v>
      </c>
      <c r="B53" s="110">
        <v>0.8229166666666666</v>
      </c>
      <c r="C53" s="110">
        <v>0.8263888888888888</v>
      </c>
      <c r="D53" s="110">
        <v>0.8277777777777778</v>
      </c>
      <c r="E53" s="110">
        <v>0.8326388888888889</v>
      </c>
      <c r="F53" s="110">
        <v>0.8388888888888889</v>
      </c>
      <c r="G53" s="110"/>
      <c r="H53" s="110"/>
      <c r="I53" s="110"/>
      <c r="J53" s="110"/>
      <c r="K53" s="110"/>
      <c r="L53" s="110">
        <v>0.8409722222222222</v>
      </c>
      <c r="M53" s="110">
        <v>0.8465277777777778</v>
      </c>
      <c r="N53" s="110">
        <v>0.8486111111111111</v>
      </c>
      <c r="O53" s="110">
        <v>0.8520833333333333</v>
      </c>
      <c r="P53" s="110">
        <v>0.8527777777777777</v>
      </c>
      <c r="Q53" s="111">
        <v>0.8541666666666666</v>
      </c>
      <c r="S53" s="120" t="s">
        <v>53</v>
      </c>
      <c r="T53" s="110">
        <v>0.7955208333333333</v>
      </c>
      <c r="U53" s="110">
        <v>0.7969174093075915</v>
      </c>
      <c r="V53" s="110">
        <v>0.7977157738281994</v>
      </c>
      <c r="W53" s="110">
        <v>0.8021817129505453</v>
      </c>
      <c r="X53" s="110"/>
      <c r="Y53" s="110"/>
      <c r="Z53" s="110">
        <v>0.8086868584097003</v>
      </c>
      <c r="AA53" s="110">
        <v>0.8110506687380773</v>
      </c>
      <c r="AB53" s="110">
        <v>0.8161447072158435</v>
      </c>
      <c r="AC53" s="110">
        <v>0.8260504155750089</v>
      </c>
      <c r="AD53" s="110">
        <v>0.8299292452854398</v>
      </c>
      <c r="AE53" s="110"/>
      <c r="AF53" s="110"/>
      <c r="AG53" s="110"/>
      <c r="AH53" s="110"/>
      <c r="AI53" s="111"/>
    </row>
    <row r="54" spans="1:35" ht="30" thickBot="1">
      <c r="A54" s="120" t="s">
        <v>53</v>
      </c>
      <c r="B54" s="110"/>
      <c r="C54" s="110"/>
      <c r="D54" s="110"/>
      <c r="E54" s="110"/>
      <c r="F54" s="110"/>
      <c r="G54" s="110">
        <v>0.8340127136975781</v>
      </c>
      <c r="H54" s="110">
        <v>0.8381494457142887</v>
      </c>
      <c r="I54" s="110">
        <v>0.8467003205278064</v>
      </c>
      <c r="J54" s="110">
        <v>0.8518946256308594</v>
      </c>
      <c r="K54" s="110">
        <v>0.8543522447061894</v>
      </c>
      <c r="L54" s="110"/>
      <c r="M54" s="110"/>
      <c r="N54" s="110">
        <v>0.8592273590664231</v>
      </c>
      <c r="O54" s="110">
        <v>0.8630485259047019</v>
      </c>
      <c r="P54" s="110">
        <v>0.8637209572647657</v>
      </c>
      <c r="Q54" s="111">
        <v>0.8651005658205951</v>
      </c>
      <c r="S54" s="120" t="s">
        <v>55</v>
      </c>
      <c r="T54" s="110">
        <v>0.8198263888888888</v>
      </c>
      <c r="U54" s="110">
        <v>0.821222964863147</v>
      </c>
      <c r="V54" s="110">
        <v>0.822021329383755</v>
      </c>
      <c r="W54" s="110">
        <v>0.8264872685061008</v>
      </c>
      <c r="X54" s="110"/>
      <c r="Y54" s="110"/>
      <c r="Z54" s="110">
        <v>0.832992413965256</v>
      </c>
      <c r="AA54" s="110"/>
      <c r="AB54" s="110"/>
      <c r="AC54" s="110"/>
      <c r="AD54" s="110"/>
      <c r="AE54" s="110">
        <v>0.8347285481416998</v>
      </c>
      <c r="AF54" s="110">
        <v>0.8399016563009453</v>
      </c>
      <c r="AG54" s="110">
        <v>0.8423175984522675</v>
      </c>
      <c r="AH54" s="110">
        <v>0.8437379424322816</v>
      </c>
      <c r="AI54" s="111">
        <v>0.845840034154743</v>
      </c>
    </row>
    <row r="55" spans="1:35" ht="30" thickBot="1">
      <c r="A55" s="120" t="s">
        <v>52</v>
      </c>
      <c r="B55" s="110">
        <v>0.8441319444444444</v>
      </c>
      <c r="C55" s="110">
        <v>0.847599917083929</v>
      </c>
      <c r="D55" s="110">
        <v>0.8489870169152611</v>
      </c>
      <c r="E55" s="110">
        <v>0.8538554516865441</v>
      </c>
      <c r="F55" s="110">
        <v>0.8601041666666667</v>
      </c>
      <c r="G55" s="110"/>
      <c r="H55" s="110"/>
      <c r="I55" s="110"/>
      <c r="J55" s="110"/>
      <c r="K55" s="110"/>
      <c r="L55" s="110">
        <v>0.8621223958346915</v>
      </c>
      <c r="M55" s="110">
        <v>0.8674424751269265</v>
      </c>
      <c r="N55" s="110">
        <v>0.8695051368442008</v>
      </c>
      <c r="O55" s="110">
        <v>0.8733263036824798</v>
      </c>
      <c r="P55" s="110">
        <v>0.8739987350425434</v>
      </c>
      <c r="Q55" s="111">
        <v>0.8753783435983726</v>
      </c>
      <c r="S55" s="120" t="s">
        <v>52</v>
      </c>
      <c r="T55" s="110">
        <v>0.8476041666666666</v>
      </c>
      <c r="U55" s="110">
        <v>0.8490007426409248</v>
      </c>
      <c r="V55" s="110">
        <v>0.8497991071615326</v>
      </c>
      <c r="W55" s="110">
        <v>0.8542650462838786</v>
      </c>
      <c r="X55" s="110">
        <v>0.8566319444444445</v>
      </c>
      <c r="Y55" s="110">
        <v>0.8614973958346914</v>
      </c>
      <c r="Z55" s="110"/>
      <c r="AA55" s="110"/>
      <c r="AB55" s="110"/>
      <c r="AC55" s="110"/>
      <c r="AD55" s="110"/>
      <c r="AE55" s="110">
        <v>0.8629229925861442</v>
      </c>
      <c r="AF55" s="110">
        <v>0.8680961007453896</v>
      </c>
      <c r="AG55" s="110">
        <v>0.8712064873411564</v>
      </c>
      <c r="AH55" s="110">
        <v>0.871932386876726</v>
      </c>
      <c r="AI55" s="111">
        <v>0.8740344785991874</v>
      </c>
    </row>
    <row r="56" spans="1:35" ht="30" thickBot="1">
      <c r="A56" s="120" t="s">
        <v>55</v>
      </c>
      <c r="B56" s="110">
        <v>0.8892708333333333</v>
      </c>
      <c r="C56" s="110">
        <v>0.8930476782751791</v>
      </c>
      <c r="D56" s="110">
        <v>0.8937786835819278</v>
      </c>
      <c r="E56" s="110">
        <v>0.8972582294643219</v>
      </c>
      <c r="F56" s="110">
        <v>0.9035069444444445</v>
      </c>
      <c r="G56" s="110"/>
      <c r="H56" s="110"/>
      <c r="I56" s="110"/>
      <c r="J56" s="110"/>
      <c r="K56" s="110">
        <v>0.9044216891506338</v>
      </c>
      <c r="L56" s="110"/>
      <c r="M56" s="110"/>
      <c r="N56" s="110">
        <v>0.9092968035108675</v>
      </c>
      <c r="O56" s="110">
        <v>0.9131179703491464</v>
      </c>
      <c r="P56" s="110">
        <v>0.91379040170921</v>
      </c>
      <c r="Q56" s="111">
        <v>0.9151700102650395</v>
      </c>
      <c r="S56" s="120" t="s">
        <v>53</v>
      </c>
      <c r="T56" s="110">
        <v>0.8545486111111111</v>
      </c>
      <c r="U56" s="110">
        <v>0.855945187085369</v>
      </c>
      <c r="V56" s="110">
        <v>0.8567435516059773</v>
      </c>
      <c r="W56" s="110">
        <v>0.861209490728323</v>
      </c>
      <c r="X56" s="110"/>
      <c r="Y56" s="110"/>
      <c r="Z56" s="110">
        <v>0.8677146361874782</v>
      </c>
      <c r="AA56" s="110">
        <v>0.8700784465158549</v>
      </c>
      <c r="AB56" s="110">
        <v>0.8751724849936213</v>
      </c>
      <c r="AC56" s="110">
        <v>0.8850781933527865</v>
      </c>
      <c r="AD56" s="110">
        <v>0.8889570230632177</v>
      </c>
      <c r="AE56" s="110"/>
      <c r="AF56" s="110"/>
      <c r="AG56" s="110"/>
      <c r="AH56" s="110"/>
      <c r="AI56" s="111"/>
    </row>
    <row r="57" spans="1:35" ht="30" thickBot="1">
      <c r="A57" s="120" t="s">
        <v>52</v>
      </c>
      <c r="B57" s="110">
        <v>0.9378819444444444</v>
      </c>
      <c r="C57" s="110">
        <v>0.9406171227196235</v>
      </c>
      <c r="D57" s="110">
        <v>0.9413481280263722</v>
      </c>
      <c r="E57" s="110">
        <v>0.9448276739087663</v>
      </c>
      <c r="F57" s="110">
        <v>0.9503819444444445</v>
      </c>
      <c r="G57" s="110"/>
      <c r="H57" s="110"/>
      <c r="I57" s="110"/>
      <c r="J57" s="110"/>
      <c r="K57" s="110"/>
      <c r="L57" s="110">
        <v>0.9524001736124693</v>
      </c>
      <c r="M57" s="110">
        <v>0.9570258084602596</v>
      </c>
      <c r="N57" s="110">
        <v>0.9590884701775342</v>
      </c>
      <c r="O57" s="110">
        <v>0.9629096370158131</v>
      </c>
      <c r="P57" s="110">
        <v>0.9635820683758768</v>
      </c>
      <c r="Q57" s="111">
        <v>0.9649616769317062</v>
      </c>
      <c r="S57" s="120" t="s">
        <v>55</v>
      </c>
      <c r="T57" s="110">
        <v>0.8753819444444444</v>
      </c>
      <c r="U57" s="110">
        <v>0.8760840759742581</v>
      </c>
      <c r="V57" s="110">
        <v>0.876882440494866</v>
      </c>
      <c r="W57" s="110">
        <v>0.8813483796172119</v>
      </c>
      <c r="X57" s="110"/>
      <c r="Y57" s="110"/>
      <c r="Z57" s="110">
        <v>0.887853525076367</v>
      </c>
      <c r="AA57" s="110"/>
      <c r="AB57" s="110"/>
      <c r="AC57" s="110"/>
      <c r="AD57" s="110"/>
      <c r="AE57" s="110">
        <v>0.8895896592528109</v>
      </c>
      <c r="AF57" s="110">
        <v>0.8947627674120562</v>
      </c>
      <c r="AG57" s="110">
        <v>0.8971787095633786</v>
      </c>
      <c r="AH57" s="110">
        <v>0.8979046090989483</v>
      </c>
      <c r="AI57" s="111">
        <v>0.9000067008214097</v>
      </c>
    </row>
    <row r="58" spans="1:35" ht="30" thickBot="1">
      <c r="A58" s="120" t="s">
        <v>55</v>
      </c>
      <c r="B58" s="112">
        <v>0.9795486111111111</v>
      </c>
      <c r="C58" s="112">
        <v>0.9826310116085122</v>
      </c>
      <c r="D58" s="112">
        <v>0.9833620169152612</v>
      </c>
      <c r="E58" s="112">
        <v>0.9868415627976551</v>
      </c>
      <c r="F58" s="112">
        <v>0.9923958333333333</v>
      </c>
      <c r="G58" s="112"/>
      <c r="H58" s="112"/>
      <c r="I58" s="112"/>
      <c r="J58" s="112"/>
      <c r="K58" s="112">
        <v>0.9933105780395226</v>
      </c>
      <c r="L58" s="112"/>
      <c r="M58" s="112"/>
      <c r="N58" s="112">
        <v>0.9981856923997564</v>
      </c>
      <c r="O58" s="112">
        <v>1.0020068592380353</v>
      </c>
      <c r="P58" s="112">
        <v>1.002679290598099</v>
      </c>
      <c r="Q58" s="113">
        <v>1.0040588991539283</v>
      </c>
      <c r="S58" s="120" t="s">
        <v>52</v>
      </c>
      <c r="T58" s="110">
        <v>0.9131944444444445</v>
      </c>
      <c r="U58" s="110">
        <v>0.9138888888888889</v>
      </c>
      <c r="V58" s="110">
        <v>0.9145833333333333</v>
      </c>
      <c r="W58" s="110">
        <v>0.9194444444444444</v>
      </c>
      <c r="X58" s="110">
        <v>0.9215277777777778</v>
      </c>
      <c r="Y58" s="110">
        <v>0.9263888888888889</v>
      </c>
      <c r="Z58" s="110"/>
      <c r="AA58" s="110"/>
      <c r="AB58" s="110"/>
      <c r="AC58" s="110"/>
      <c r="AD58" s="110"/>
      <c r="AE58" s="110">
        <v>0.9277777777777777</v>
      </c>
      <c r="AF58" s="110">
        <v>0.9333333333333332</v>
      </c>
      <c r="AG58" s="110">
        <v>0.936111111111111</v>
      </c>
      <c r="AH58" s="110">
        <v>0.9368055555555556</v>
      </c>
      <c r="AI58" s="111">
        <v>0.938888888888889</v>
      </c>
    </row>
    <row r="59" spans="19:35" ht="30" thickBot="1">
      <c r="S59" s="120" t="s">
        <v>53</v>
      </c>
      <c r="T59" s="110">
        <v>0.9170486111111111</v>
      </c>
      <c r="U59" s="110">
        <v>0.9177507426409246</v>
      </c>
      <c r="V59" s="110">
        <v>0.9185491071615328</v>
      </c>
      <c r="W59" s="110">
        <v>0.9230150462838785</v>
      </c>
      <c r="X59" s="110"/>
      <c r="Y59" s="110"/>
      <c r="Z59" s="110">
        <v>0.9295201917430338</v>
      </c>
      <c r="AA59" s="110">
        <v>0.9318840020714104</v>
      </c>
      <c r="AB59" s="110">
        <v>0.9369780405491769</v>
      </c>
      <c r="AC59" s="110">
        <v>0.946883748908342</v>
      </c>
      <c r="AD59" s="110">
        <v>0.9507625786187732</v>
      </c>
      <c r="AE59" s="110"/>
      <c r="AF59" s="110"/>
      <c r="AG59" s="110"/>
      <c r="AH59" s="110"/>
      <c r="AI59" s="111"/>
    </row>
    <row r="60" spans="19:35" ht="30" thickBot="1">
      <c r="S60" s="120" t="s">
        <v>52</v>
      </c>
      <c r="T60" s="110">
        <v>0.9795486111111111</v>
      </c>
      <c r="U60" s="110">
        <v>0.9802507426409248</v>
      </c>
      <c r="V60" s="110">
        <v>0.9810491071615328</v>
      </c>
      <c r="W60" s="110">
        <v>0.9855150462838785</v>
      </c>
      <c r="X60" s="110">
        <v>0.9878819444444444</v>
      </c>
      <c r="Y60" s="110">
        <v>0.9927473958346915</v>
      </c>
      <c r="Z60" s="110"/>
      <c r="AA60" s="110"/>
      <c r="AB60" s="110"/>
      <c r="AC60" s="110"/>
      <c r="AD60" s="110"/>
      <c r="AE60" s="110">
        <v>0.9941729925861442</v>
      </c>
      <c r="AF60" s="110">
        <v>0.9993461007453897</v>
      </c>
      <c r="AG60" s="110">
        <v>1.0024564873411563</v>
      </c>
      <c r="AH60" s="110">
        <v>1.003182386876726</v>
      </c>
      <c r="AI60" s="111">
        <v>1.0052844785991872</v>
      </c>
    </row>
    <row r="62" ht="13.5" thickBot="1"/>
    <row r="63" spans="1:45" ht="36" customHeight="1">
      <c r="A63" s="123" t="s">
        <v>63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5"/>
      <c r="R63" s="103"/>
      <c r="S63" s="123" t="s">
        <v>64</v>
      </c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5"/>
      <c r="AJ63" s="103"/>
      <c r="AK63" s="103"/>
      <c r="AL63" s="103"/>
      <c r="AN63" s="103"/>
      <c r="AO63" s="103"/>
      <c r="AP63" s="103"/>
      <c r="AQ63" s="103"/>
      <c r="AR63" s="103"/>
      <c r="AS63" s="103"/>
    </row>
    <row r="64" spans="1:45" ht="15.75" customHeight="1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8"/>
      <c r="R64" s="103"/>
      <c r="S64" s="126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</row>
    <row r="65" spans="1:45" ht="126" customHeight="1" thickBot="1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1"/>
      <c r="R65" s="103"/>
      <c r="S65" s="129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1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</row>
    <row r="67" ht="13.5" thickBot="1"/>
    <row r="68" spans="1:35" ht="131.25" customHeight="1" thickBot="1">
      <c r="A68" s="118" t="s">
        <v>44</v>
      </c>
      <c r="B68" s="105" t="s">
        <v>39</v>
      </c>
      <c r="C68" s="105" t="s">
        <v>46</v>
      </c>
      <c r="D68" s="105" t="s">
        <v>48</v>
      </c>
      <c r="E68" s="105" t="s">
        <v>50</v>
      </c>
      <c r="F68" s="105" t="s">
        <v>47</v>
      </c>
      <c r="G68" s="105" t="s">
        <v>56</v>
      </c>
      <c r="H68" s="105" t="s">
        <v>60</v>
      </c>
      <c r="I68" s="105" t="s">
        <v>58</v>
      </c>
      <c r="J68" s="105" t="s">
        <v>57</v>
      </c>
      <c r="K68" s="105" t="s">
        <v>54</v>
      </c>
      <c r="L68" s="106" t="s">
        <v>51</v>
      </c>
      <c r="M68" s="105" t="s">
        <v>45</v>
      </c>
      <c r="N68" s="105" t="s">
        <v>40</v>
      </c>
      <c r="O68" s="105" t="s">
        <v>49</v>
      </c>
      <c r="P68" s="105" t="s">
        <v>42</v>
      </c>
      <c r="Q68" s="107" t="s">
        <v>43</v>
      </c>
      <c r="R68" s="104"/>
      <c r="S68" s="121" t="s">
        <v>44</v>
      </c>
      <c r="T68" s="114" t="s">
        <v>43</v>
      </c>
      <c r="U68" s="115" t="s">
        <v>42</v>
      </c>
      <c r="V68" s="115" t="s">
        <v>41</v>
      </c>
      <c r="W68" s="115" t="s">
        <v>40</v>
      </c>
      <c r="X68" s="115" t="s">
        <v>45</v>
      </c>
      <c r="Y68" s="115" t="s">
        <v>51</v>
      </c>
      <c r="Z68" s="115" t="s">
        <v>54</v>
      </c>
      <c r="AA68" s="115" t="s">
        <v>57</v>
      </c>
      <c r="AB68" s="115" t="s">
        <v>58</v>
      </c>
      <c r="AC68" s="116" t="s">
        <v>59</v>
      </c>
      <c r="AD68" s="115" t="s">
        <v>56</v>
      </c>
      <c r="AE68" s="115" t="s">
        <v>47</v>
      </c>
      <c r="AF68" s="115" t="s">
        <v>50</v>
      </c>
      <c r="AG68" s="115" t="s">
        <v>48</v>
      </c>
      <c r="AH68" s="116" t="s">
        <v>46</v>
      </c>
      <c r="AI68" s="116" t="s">
        <v>39</v>
      </c>
    </row>
    <row r="69" spans="1:35" ht="30" thickBot="1">
      <c r="A69" s="119" t="s">
        <v>55</v>
      </c>
      <c r="B69" s="108">
        <v>0.23611111111111113</v>
      </c>
      <c r="C69" s="108">
        <v>0.2388888888888889</v>
      </c>
      <c r="D69" s="108">
        <v>0.24027777777777778</v>
      </c>
      <c r="E69" s="108">
        <v>0.24375</v>
      </c>
      <c r="F69" s="108">
        <v>0.25</v>
      </c>
      <c r="G69" s="108"/>
      <c r="H69" s="108"/>
      <c r="I69" s="108"/>
      <c r="J69" s="108"/>
      <c r="K69" s="108">
        <v>0.25069444444444444</v>
      </c>
      <c r="L69" s="108"/>
      <c r="M69" s="108"/>
      <c r="N69" s="108">
        <v>0.2555555555555556</v>
      </c>
      <c r="O69" s="108">
        <v>0.2590277777777778</v>
      </c>
      <c r="P69" s="108">
        <v>0.25972222222222224</v>
      </c>
      <c r="Q69" s="109">
        <v>0.2611111111111111</v>
      </c>
      <c r="S69" s="120" t="s">
        <v>55</v>
      </c>
      <c r="T69" s="108">
        <v>0.20833333333333334</v>
      </c>
      <c r="U69" s="110">
        <v>0.20972222222222223</v>
      </c>
      <c r="V69" s="110">
        <v>0.21041666666666667</v>
      </c>
      <c r="W69" s="110">
        <v>0.2152777777777778</v>
      </c>
      <c r="X69" s="110"/>
      <c r="Y69" s="110"/>
      <c r="Z69" s="110">
        <v>0.22152777777777777</v>
      </c>
      <c r="AA69" s="110"/>
      <c r="AB69" s="110"/>
      <c r="AC69" s="110"/>
      <c r="AD69" s="110"/>
      <c r="AE69" s="110">
        <v>0.2236111111111111</v>
      </c>
      <c r="AF69" s="110">
        <v>0.22847222222222222</v>
      </c>
      <c r="AG69" s="110">
        <v>0.23055555555555554</v>
      </c>
      <c r="AH69" s="110">
        <v>0.23124999999999998</v>
      </c>
      <c r="AI69" s="110">
        <v>0.2333333333333333</v>
      </c>
    </row>
    <row r="70" spans="1:35" ht="30" thickBot="1">
      <c r="A70" s="120" t="s">
        <v>53</v>
      </c>
      <c r="B70" s="110"/>
      <c r="C70" s="110"/>
      <c r="D70" s="110"/>
      <c r="E70" s="110"/>
      <c r="F70" s="110"/>
      <c r="G70" s="110">
        <v>0.2611111111111111</v>
      </c>
      <c r="H70" s="110">
        <v>0.26453833460317777</v>
      </c>
      <c r="I70" s="110">
        <v>0.27308920941669546</v>
      </c>
      <c r="J70" s="110">
        <v>0.2782835145197485</v>
      </c>
      <c r="K70" s="110">
        <v>0.28074113359507835</v>
      </c>
      <c r="L70" s="110"/>
      <c r="M70" s="110"/>
      <c r="N70" s="110">
        <v>0.28561624795531215</v>
      </c>
      <c r="O70" s="110">
        <v>0.2894374147935909</v>
      </c>
      <c r="P70" s="110">
        <v>0.29010984615365465</v>
      </c>
      <c r="Q70" s="111">
        <v>0.291489454709484</v>
      </c>
      <c r="S70" s="120" t="s">
        <v>55</v>
      </c>
      <c r="T70" s="108">
        <v>0.2611111111111111</v>
      </c>
      <c r="U70" s="110">
        <v>0.26180555555555557</v>
      </c>
      <c r="V70" s="110">
        <v>0.2625</v>
      </c>
      <c r="W70" s="110">
        <v>0.2673611111111111</v>
      </c>
      <c r="X70" s="110"/>
      <c r="Y70" s="110"/>
      <c r="Z70" s="110">
        <v>0.2736111111111111</v>
      </c>
      <c r="AA70" s="110"/>
      <c r="AB70" s="110"/>
      <c r="AC70" s="110"/>
      <c r="AD70" s="110"/>
      <c r="AE70" s="110">
        <v>0.27569444444444446</v>
      </c>
      <c r="AF70" s="110">
        <v>0.28055555555555556</v>
      </c>
      <c r="AG70" s="110">
        <v>0.2826388888888889</v>
      </c>
      <c r="AH70" s="110">
        <v>0.2833333333333333</v>
      </c>
      <c r="AI70" s="110">
        <v>0.28541666666666665</v>
      </c>
    </row>
    <row r="71" spans="1:35" ht="30" thickBot="1">
      <c r="A71" s="120" t="s">
        <v>52</v>
      </c>
      <c r="B71" s="110">
        <v>0.2916666666666667</v>
      </c>
      <c r="C71" s="110">
        <v>0.29547823383073457</v>
      </c>
      <c r="D71" s="110">
        <v>0.2962092391374834</v>
      </c>
      <c r="E71" s="110">
        <v>0.3003832294643219</v>
      </c>
      <c r="F71" s="110">
        <v>0.30663194444444447</v>
      </c>
      <c r="G71" s="110"/>
      <c r="H71" s="110"/>
      <c r="I71" s="110"/>
      <c r="J71" s="110"/>
      <c r="K71" s="110"/>
      <c r="L71" s="110">
        <v>0.3079557291680248</v>
      </c>
      <c r="M71" s="110">
        <v>0.3125813640158154</v>
      </c>
      <c r="N71" s="110">
        <v>0.31464402573308986</v>
      </c>
      <c r="O71" s="110">
        <v>0.31846519257136874</v>
      </c>
      <c r="P71" s="110">
        <v>0.31913762393143247</v>
      </c>
      <c r="Q71" s="111">
        <v>0.3205172324872617</v>
      </c>
      <c r="S71" s="122" t="s">
        <v>52</v>
      </c>
      <c r="T71" s="108">
        <v>0.29899305555555555</v>
      </c>
      <c r="U71" s="110">
        <v>0.30038963152981374</v>
      </c>
      <c r="V71" s="110">
        <v>0.30118799605042174</v>
      </c>
      <c r="W71" s="110">
        <v>0.3056539351727675</v>
      </c>
      <c r="X71" s="110">
        <v>0.30802083333333335</v>
      </c>
      <c r="Y71" s="110">
        <v>0.31288628472358043</v>
      </c>
      <c r="Z71" s="110"/>
      <c r="AA71" s="110"/>
      <c r="AB71" s="110"/>
      <c r="AC71" s="110"/>
      <c r="AD71" s="110"/>
      <c r="AE71" s="110">
        <v>0.3143118814750333</v>
      </c>
      <c r="AF71" s="110">
        <v>0.31948498963427857</v>
      </c>
      <c r="AG71" s="110">
        <v>0.321900931785601</v>
      </c>
      <c r="AH71" s="110">
        <v>0.3226268313211706</v>
      </c>
      <c r="AI71" s="110">
        <v>0.3247289230436319</v>
      </c>
    </row>
    <row r="72" spans="1:35" ht="30" thickBot="1">
      <c r="A72" s="120" t="s">
        <v>55</v>
      </c>
      <c r="B72" s="110">
        <v>0.3090277777777778</v>
      </c>
      <c r="C72" s="110">
        <v>0.3125</v>
      </c>
      <c r="D72" s="110">
        <v>0.3138888888888889</v>
      </c>
      <c r="E72" s="110">
        <v>0.31875000000000003</v>
      </c>
      <c r="F72" s="110">
        <v>0.325</v>
      </c>
      <c r="G72" s="110"/>
      <c r="H72" s="110"/>
      <c r="I72" s="110"/>
      <c r="J72" s="110"/>
      <c r="K72" s="110">
        <v>0.32569444444444445</v>
      </c>
      <c r="L72" s="110"/>
      <c r="M72" s="110"/>
      <c r="N72" s="110">
        <v>0.33055555555555555</v>
      </c>
      <c r="O72" s="110">
        <v>0.3340277777777778</v>
      </c>
      <c r="P72" s="110">
        <v>0.3347222222222222</v>
      </c>
      <c r="Q72" s="111">
        <v>0.3361111111111111</v>
      </c>
      <c r="S72" s="122" t="s">
        <v>53</v>
      </c>
      <c r="T72" s="108">
        <v>0.30593750000000003</v>
      </c>
      <c r="U72" s="110">
        <v>0.3073188238597775</v>
      </c>
      <c r="V72" s="110">
        <v>0.3081085462298167</v>
      </c>
      <c r="W72" s="110">
        <v>0.31252584546536494</v>
      </c>
      <c r="X72" s="110"/>
      <c r="Y72" s="110"/>
      <c r="Z72" s="110">
        <v>0.31896007740202015</v>
      </c>
      <c r="AA72" s="110">
        <v>0.32130860961415575</v>
      </c>
      <c r="AB72" s="110">
        <v>0.32647402515107543</v>
      </c>
      <c r="AC72" s="110">
        <v>0.33626712459881486</v>
      </c>
      <c r="AD72" s="110">
        <v>0.34027777777777773</v>
      </c>
      <c r="AE72" s="110"/>
      <c r="AF72" s="110"/>
      <c r="AG72" s="110"/>
      <c r="AH72" s="110"/>
      <c r="AI72" s="110"/>
    </row>
    <row r="73" spans="1:35" ht="30" thickBot="1">
      <c r="A73" s="120" t="s">
        <v>53</v>
      </c>
      <c r="B73" s="110"/>
      <c r="C73" s="110"/>
      <c r="D73" s="110"/>
      <c r="E73" s="110"/>
      <c r="F73" s="110"/>
      <c r="G73" s="110">
        <v>0.3451388888888889</v>
      </c>
      <c r="H73" s="110">
        <v>0.34930555555555554</v>
      </c>
      <c r="I73" s="110">
        <v>0.3571169871944732</v>
      </c>
      <c r="J73" s="110">
        <v>0.3623112922975262</v>
      </c>
      <c r="K73" s="110">
        <v>0.3647689113728561</v>
      </c>
      <c r="L73" s="110"/>
      <c r="M73" s="110"/>
      <c r="N73" s="110">
        <v>0.36964402573308985</v>
      </c>
      <c r="O73" s="110">
        <v>0.37346519257136873</v>
      </c>
      <c r="P73" s="110">
        <v>0.3741376239314324</v>
      </c>
      <c r="Q73" s="111">
        <v>0.3755172324872617</v>
      </c>
      <c r="S73" s="122" t="s">
        <v>52</v>
      </c>
      <c r="T73" s="108">
        <v>0.33718750000000003</v>
      </c>
      <c r="U73" s="110">
        <v>0.3385840759742582</v>
      </c>
      <c r="V73" s="110">
        <v>0.3393824404948662</v>
      </c>
      <c r="W73" s="110">
        <v>0.343848379617212</v>
      </c>
      <c r="X73" s="110">
        <v>0.3462152777777778</v>
      </c>
      <c r="Y73" s="110">
        <v>0.35108072916802485</v>
      </c>
      <c r="Z73" s="110"/>
      <c r="AA73" s="110"/>
      <c r="AB73" s="110"/>
      <c r="AC73" s="110"/>
      <c r="AD73" s="110"/>
      <c r="AE73" s="110">
        <v>0.3525063259194777</v>
      </c>
      <c r="AF73" s="110">
        <v>0.35767943407872294</v>
      </c>
      <c r="AG73" s="110">
        <v>0.3600953762300454</v>
      </c>
      <c r="AH73" s="110">
        <v>0.36151572021005934</v>
      </c>
      <c r="AI73" s="110">
        <v>0.3636178119325208</v>
      </c>
    </row>
    <row r="74" spans="1:35" ht="30" thickBot="1">
      <c r="A74" s="120" t="s">
        <v>52</v>
      </c>
      <c r="B74" s="110">
        <v>0.35454861111111113</v>
      </c>
      <c r="C74" s="110">
        <v>0.35797823383073446</v>
      </c>
      <c r="D74" s="110">
        <v>0.35870923913748337</v>
      </c>
      <c r="E74" s="110">
        <v>0.3635776739087663</v>
      </c>
      <c r="F74" s="110">
        <v>0.36982638888888886</v>
      </c>
      <c r="G74" s="110"/>
      <c r="H74" s="110"/>
      <c r="I74" s="110"/>
      <c r="J74" s="110"/>
      <c r="K74" s="110"/>
      <c r="L74" s="110">
        <v>0.37115017361246927</v>
      </c>
      <c r="M74" s="110">
        <v>0.3757758084602598</v>
      </c>
      <c r="N74" s="110">
        <v>0.3778384701775343</v>
      </c>
      <c r="O74" s="110">
        <v>0.3816596370158131</v>
      </c>
      <c r="P74" s="110">
        <v>0.3823320683758768</v>
      </c>
      <c r="Q74" s="111">
        <v>0.38371167693170616</v>
      </c>
      <c r="S74" s="122" t="s">
        <v>55</v>
      </c>
      <c r="T74" s="108">
        <v>0.35454861111111113</v>
      </c>
      <c r="U74" s="110">
        <v>0.35594518708536926</v>
      </c>
      <c r="V74" s="110">
        <v>0.35674355160597726</v>
      </c>
      <c r="W74" s="110">
        <v>0.36120949072832303</v>
      </c>
      <c r="X74" s="110"/>
      <c r="Y74" s="110"/>
      <c r="Z74" s="110">
        <v>0.36771463618747824</v>
      </c>
      <c r="AA74" s="110"/>
      <c r="AB74" s="110"/>
      <c r="AC74" s="110"/>
      <c r="AD74" s="110"/>
      <c r="AE74" s="110">
        <v>0.3694507703639221</v>
      </c>
      <c r="AF74" s="110">
        <v>0.3746238785231674</v>
      </c>
      <c r="AG74" s="110">
        <v>0.3770398206744898</v>
      </c>
      <c r="AH74" s="110">
        <v>0.3784601646545039</v>
      </c>
      <c r="AI74" s="110">
        <v>0.3805622563769652</v>
      </c>
    </row>
    <row r="75" spans="1:35" ht="30" thickBot="1">
      <c r="A75" s="120" t="s">
        <v>55</v>
      </c>
      <c r="B75" s="110">
        <v>0.3923611111111111</v>
      </c>
      <c r="C75" s="110">
        <v>0.3958333333333333</v>
      </c>
      <c r="D75" s="110">
        <v>0.3972222222222222</v>
      </c>
      <c r="E75" s="110">
        <v>0.40208333333333335</v>
      </c>
      <c r="F75" s="110">
        <v>0.4083333333333334</v>
      </c>
      <c r="G75" s="110"/>
      <c r="H75" s="110"/>
      <c r="I75" s="110"/>
      <c r="J75" s="110"/>
      <c r="K75" s="110">
        <v>0.40902777777777777</v>
      </c>
      <c r="L75" s="110"/>
      <c r="M75" s="110"/>
      <c r="N75" s="110">
        <v>0.4138888888888889</v>
      </c>
      <c r="O75" s="110">
        <v>0.4173611111111111</v>
      </c>
      <c r="P75" s="110">
        <v>0.41805555555555557</v>
      </c>
      <c r="Q75" s="111">
        <v>0.41944444444444445</v>
      </c>
      <c r="S75" s="122" t="s">
        <v>52</v>
      </c>
      <c r="T75" s="108">
        <v>0.39621527777777776</v>
      </c>
      <c r="U75" s="110">
        <v>0.3976118537520359</v>
      </c>
      <c r="V75" s="110">
        <v>0.39841021827264395</v>
      </c>
      <c r="W75" s="110">
        <v>0.4028761573949897</v>
      </c>
      <c r="X75" s="110">
        <v>0.4052430555555555</v>
      </c>
      <c r="Y75" s="110">
        <v>0.4101085069458026</v>
      </c>
      <c r="Z75" s="110"/>
      <c r="AA75" s="110"/>
      <c r="AB75" s="110"/>
      <c r="AC75" s="110"/>
      <c r="AD75" s="110"/>
      <c r="AE75" s="110">
        <v>0.41153410369725546</v>
      </c>
      <c r="AF75" s="110">
        <v>0.4167072118565008</v>
      </c>
      <c r="AG75" s="110">
        <v>0.4198175984522676</v>
      </c>
      <c r="AH75" s="110">
        <v>0.4212379424322817</v>
      </c>
      <c r="AI75" s="110">
        <v>0.423340034154743</v>
      </c>
    </row>
    <row r="76" spans="1:35" ht="30" thickBot="1">
      <c r="A76" s="120" t="s">
        <v>52</v>
      </c>
      <c r="B76" s="110">
        <v>0.4309375</v>
      </c>
      <c r="C76" s="110">
        <v>0.43436712271962347</v>
      </c>
      <c r="D76" s="110">
        <v>0.43509812802637227</v>
      </c>
      <c r="E76" s="110">
        <v>0.43996656279765517</v>
      </c>
      <c r="F76" s="110">
        <v>0.44621527777777775</v>
      </c>
      <c r="G76" s="110"/>
      <c r="H76" s="110"/>
      <c r="I76" s="110"/>
      <c r="J76" s="110"/>
      <c r="K76" s="110"/>
      <c r="L76" s="110">
        <v>0.4475390625013581</v>
      </c>
      <c r="M76" s="110">
        <v>0.45216469734914866</v>
      </c>
      <c r="N76" s="110">
        <v>0.4542273590664232</v>
      </c>
      <c r="O76" s="110">
        <v>0.458048525904702</v>
      </c>
      <c r="P76" s="110">
        <v>0.4587209572647657</v>
      </c>
      <c r="Q76" s="111">
        <v>0.46010056582059505</v>
      </c>
      <c r="S76" s="122" t="s">
        <v>53</v>
      </c>
      <c r="T76" s="108">
        <v>0.4031597222222222</v>
      </c>
      <c r="U76" s="110">
        <v>0.40454104608199964</v>
      </c>
      <c r="V76" s="110">
        <v>0.40533076845203886</v>
      </c>
      <c r="W76" s="110">
        <v>0.40974806768758715</v>
      </c>
      <c r="X76" s="110"/>
      <c r="Y76" s="110"/>
      <c r="Z76" s="110">
        <v>0.4161822996242424</v>
      </c>
      <c r="AA76" s="110">
        <v>0.4185308318363779</v>
      </c>
      <c r="AB76" s="110">
        <v>0.4236962473732976</v>
      </c>
      <c r="AC76" s="110">
        <v>0.43348934682103707</v>
      </c>
      <c r="AD76" s="110">
        <v>0.4375</v>
      </c>
      <c r="AE76" s="110"/>
      <c r="AF76" s="110"/>
      <c r="AG76" s="110"/>
      <c r="AH76" s="110"/>
      <c r="AI76" s="110"/>
    </row>
    <row r="77" spans="1:35" ht="30" thickBot="1">
      <c r="A77" s="120" t="s">
        <v>53</v>
      </c>
      <c r="B77" s="110"/>
      <c r="C77" s="110"/>
      <c r="D77" s="110"/>
      <c r="E77" s="110"/>
      <c r="F77" s="110"/>
      <c r="G77" s="110">
        <v>0.44236111111111115</v>
      </c>
      <c r="H77" s="110">
        <v>0.4465277777777778</v>
      </c>
      <c r="I77" s="110">
        <v>0.4543392094166954</v>
      </c>
      <c r="J77" s="110">
        <v>0.45953351451974844</v>
      </c>
      <c r="K77" s="110">
        <v>0.4619911335950784</v>
      </c>
      <c r="L77" s="110"/>
      <c r="M77" s="110"/>
      <c r="N77" s="110">
        <v>0.4668662479553121</v>
      </c>
      <c r="O77" s="110">
        <v>0.47068741479359083</v>
      </c>
      <c r="P77" s="110">
        <v>0.4713598461536546</v>
      </c>
      <c r="Q77" s="111">
        <v>0.472739454709484</v>
      </c>
      <c r="S77" s="122" t="s">
        <v>55</v>
      </c>
      <c r="T77" s="108">
        <v>0.4378819444444444</v>
      </c>
      <c r="U77" s="110">
        <v>0.4392785204187026</v>
      </c>
      <c r="V77" s="110">
        <v>0.4400768849393106</v>
      </c>
      <c r="W77" s="110">
        <v>0.4445428240616564</v>
      </c>
      <c r="X77" s="110"/>
      <c r="Y77" s="110"/>
      <c r="Z77" s="110">
        <v>0.45104796952081155</v>
      </c>
      <c r="AA77" s="110"/>
      <c r="AB77" s="110"/>
      <c r="AC77" s="110"/>
      <c r="AD77" s="110"/>
      <c r="AE77" s="110">
        <v>0.4527841036972554</v>
      </c>
      <c r="AF77" s="110">
        <v>0.4579572118565008</v>
      </c>
      <c r="AG77" s="110">
        <v>0.4610675984522676</v>
      </c>
      <c r="AH77" s="110">
        <v>0.46248794243228164</v>
      </c>
      <c r="AI77" s="110">
        <v>0.464590034154743</v>
      </c>
    </row>
    <row r="78" spans="1:35" ht="30" thickBot="1">
      <c r="A78" s="120" t="s">
        <v>55</v>
      </c>
      <c r="B78" s="110">
        <v>0.47260416666666666</v>
      </c>
      <c r="C78" s="110">
        <v>0.4763810116085123</v>
      </c>
      <c r="D78" s="110">
        <v>0.4771120169152612</v>
      </c>
      <c r="E78" s="110">
        <v>0.481980451686544</v>
      </c>
      <c r="F78" s="110">
        <v>0.48822916666666666</v>
      </c>
      <c r="G78" s="110"/>
      <c r="H78" s="110"/>
      <c r="I78" s="110"/>
      <c r="J78" s="110"/>
      <c r="K78" s="110">
        <v>0.48914391137285607</v>
      </c>
      <c r="L78" s="110"/>
      <c r="M78" s="110"/>
      <c r="N78" s="110">
        <v>0.4940190257330898</v>
      </c>
      <c r="O78" s="110">
        <v>0.49784019257136863</v>
      </c>
      <c r="P78" s="110">
        <v>0.4985126239314324</v>
      </c>
      <c r="Q78" s="111">
        <v>0.4998922324872618</v>
      </c>
      <c r="S78" s="122" t="s">
        <v>52</v>
      </c>
      <c r="T78" s="108">
        <v>0.47260416666666666</v>
      </c>
      <c r="U78" s="110">
        <v>0.4740007426409248</v>
      </c>
      <c r="V78" s="110">
        <v>0.47479910716153284</v>
      </c>
      <c r="W78" s="110">
        <v>0.4792650462838786</v>
      </c>
      <c r="X78" s="110">
        <v>0.4816319444444444</v>
      </c>
      <c r="Y78" s="110">
        <v>0.4864973958346915</v>
      </c>
      <c r="Z78" s="110"/>
      <c r="AA78" s="110"/>
      <c r="AB78" s="110"/>
      <c r="AC78" s="110"/>
      <c r="AD78" s="110"/>
      <c r="AE78" s="110">
        <v>0.48792299258614436</v>
      </c>
      <c r="AF78" s="110">
        <v>0.4930961007453897</v>
      </c>
      <c r="AG78" s="110">
        <v>0.49620648734115647</v>
      </c>
      <c r="AH78" s="110">
        <v>0.4976268313211705</v>
      </c>
      <c r="AI78" s="110">
        <v>0.49972892304363187</v>
      </c>
    </row>
    <row r="79" spans="1:35" ht="30" thickBot="1">
      <c r="A79" s="120" t="s">
        <v>52</v>
      </c>
      <c r="B79" s="110">
        <v>0.5073263888888888</v>
      </c>
      <c r="C79" s="110">
        <v>0.5107560116085123</v>
      </c>
      <c r="D79" s="110">
        <v>0.5114870169152611</v>
      </c>
      <c r="E79" s="110">
        <v>0.5163554516865441</v>
      </c>
      <c r="F79" s="110">
        <v>0.5226041666666666</v>
      </c>
      <c r="G79" s="110"/>
      <c r="H79" s="110"/>
      <c r="I79" s="110"/>
      <c r="J79" s="110"/>
      <c r="K79" s="110"/>
      <c r="L79" s="110">
        <v>0.5239279513902471</v>
      </c>
      <c r="M79" s="110">
        <v>0.5285535862380376</v>
      </c>
      <c r="N79" s="110">
        <v>0.530616247955312</v>
      </c>
      <c r="O79" s="110">
        <v>0.5344374147935909</v>
      </c>
      <c r="P79" s="110">
        <v>0.5351098461536546</v>
      </c>
      <c r="Q79" s="111">
        <v>0.536489454709484</v>
      </c>
      <c r="S79" s="122" t="s">
        <v>53</v>
      </c>
      <c r="T79" s="108">
        <v>0.5003819444444444</v>
      </c>
      <c r="U79" s="110">
        <v>0.5017632683042219</v>
      </c>
      <c r="V79" s="110">
        <v>0.5025529906742611</v>
      </c>
      <c r="W79" s="110">
        <v>0.5069702899098094</v>
      </c>
      <c r="X79" s="110"/>
      <c r="Y79" s="110"/>
      <c r="Z79" s="110">
        <v>0.5134045218464646</v>
      </c>
      <c r="AA79" s="110">
        <v>0.5157530540586002</v>
      </c>
      <c r="AB79" s="110">
        <v>0.5209184695955198</v>
      </c>
      <c r="AC79" s="110">
        <v>0.5307115690432593</v>
      </c>
      <c r="AD79" s="110">
        <v>0.5347222222222222</v>
      </c>
      <c r="AE79" s="110"/>
      <c r="AF79" s="110"/>
      <c r="AG79" s="110"/>
      <c r="AH79" s="110"/>
      <c r="AI79" s="110"/>
    </row>
    <row r="80" spans="1:35" ht="30" thickBot="1">
      <c r="A80" s="120" t="s">
        <v>53</v>
      </c>
      <c r="B80" s="110"/>
      <c r="C80" s="110"/>
      <c r="D80" s="110"/>
      <c r="E80" s="110"/>
      <c r="F80" s="110"/>
      <c r="G80" s="110">
        <v>0.5395833333333333</v>
      </c>
      <c r="H80" s="110">
        <v>0.5437500000000001</v>
      </c>
      <c r="I80" s="110">
        <v>0.5515614316389177</v>
      </c>
      <c r="J80" s="110">
        <v>0.5567557367419705</v>
      </c>
      <c r="K80" s="110">
        <v>0.5592133558173006</v>
      </c>
      <c r="L80" s="110"/>
      <c r="M80" s="110"/>
      <c r="N80" s="110">
        <v>0.5640884701775343</v>
      </c>
      <c r="O80" s="110">
        <v>0.5679096370158131</v>
      </c>
      <c r="P80" s="110">
        <v>0.5685820683758769</v>
      </c>
      <c r="Q80" s="111">
        <v>0.5699616769317062</v>
      </c>
      <c r="S80" s="122" t="s">
        <v>55</v>
      </c>
      <c r="T80" s="108">
        <v>0.513888888888889</v>
      </c>
      <c r="U80" s="110">
        <v>0.5152777777777778</v>
      </c>
      <c r="V80" s="110">
        <v>0.5159722222222222</v>
      </c>
      <c r="W80" s="110">
        <v>0.5208333333333334</v>
      </c>
      <c r="X80" s="110"/>
      <c r="Y80" s="110"/>
      <c r="Z80" s="110">
        <v>0.5270833333333333</v>
      </c>
      <c r="AA80" s="110"/>
      <c r="AB80" s="110"/>
      <c r="AC80" s="110"/>
      <c r="AD80" s="110"/>
      <c r="AE80" s="110">
        <v>0.5291666666666667</v>
      </c>
      <c r="AF80" s="110">
        <v>0.5340277777777778</v>
      </c>
      <c r="AG80" s="110">
        <v>0.5368055555555555</v>
      </c>
      <c r="AH80" s="110">
        <v>0.5381944444444444</v>
      </c>
      <c r="AI80" s="110">
        <v>0.5402844785991874</v>
      </c>
    </row>
    <row r="81" spans="1:35" ht="30" thickBot="1">
      <c r="A81" s="120" t="s">
        <v>55</v>
      </c>
      <c r="B81" s="110">
        <v>0.5489930555555556</v>
      </c>
      <c r="C81" s="110">
        <v>0.5527699004974012</v>
      </c>
      <c r="D81" s="110">
        <v>0.55350090580415</v>
      </c>
      <c r="E81" s="110">
        <v>0.5583693405754329</v>
      </c>
      <c r="F81" s="110">
        <v>0.5646180555555556</v>
      </c>
      <c r="G81" s="110"/>
      <c r="H81" s="110"/>
      <c r="I81" s="110"/>
      <c r="J81" s="110"/>
      <c r="K81" s="110">
        <v>0.5655328002617449</v>
      </c>
      <c r="L81" s="110"/>
      <c r="M81" s="110"/>
      <c r="N81" s="110">
        <v>0.5704079146219787</v>
      </c>
      <c r="O81" s="110">
        <v>0.5742290814602575</v>
      </c>
      <c r="P81" s="110">
        <v>0.5749015128203212</v>
      </c>
      <c r="Q81" s="111">
        <v>0.5762811213761506</v>
      </c>
      <c r="S81" s="122" t="s">
        <v>52</v>
      </c>
      <c r="T81" s="108">
        <v>0.5489930555555556</v>
      </c>
      <c r="U81" s="110">
        <v>0.5503896315298137</v>
      </c>
      <c r="V81" s="110">
        <v>0.5511879960504216</v>
      </c>
      <c r="W81" s="110">
        <v>0.5556539351727675</v>
      </c>
      <c r="X81" s="110">
        <v>0.5580208333333333</v>
      </c>
      <c r="Y81" s="110">
        <v>0.5628862847235805</v>
      </c>
      <c r="Z81" s="110"/>
      <c r="AA81" s="110"/>
      <c r="AB81" s="110"/>
      <c r="AC81" s="110"/>
      <c r="AD81" s="110"/>
      <c r="AE81" s="110">
        <v>0.5643118814750332</v>
      </c>
      <c r="AF81" s="110">
        <v>0.5694849896342785</v>
      </c>
      <c r="AG81" s="110">
        <v>0.5725953762300453</v>
      </c>
      <c r="AH81" s="110">
        <v>0.5740157202100593</v>
      </c>
      <c r="AI81" s="110">
        <v>0.5761178119325207</v>
      </c>
    </row>
    <row r="82" spans="1:35" ht="30" thickBot="1">
      <c r="A82" s="120" t="s">
        <v>52</v>
      </c>
      <c r="B82" s="110">
        <v>0.5837152777777778</v>
      </c>
      <c r="C82" s="110">
        <v>0.5871449004974012</v>
      </c>
      <c r="D82" s="110">
        <v>0.5878759058041501</v>
      </c>
      <c r="E82" s="110">
        <v>0.5927443405754329</v>
      </c>
      <c r="F82" s="110">
        <v>0.5989930555555555</v>
      </c>
      <c r="G82" s="110"/>
      <c r="H82" s="110"/>
      <c r="I82" s="110"/>
      <c r="J82" s="110"/>
      <c r="K82" s="110"/>
      <c r="L82" s="110">
        <v>0.6003168402791359</v>
      </c>
      <c r="M82" s="110">
        <v>0.6049424751269263</v>
      </c>
      <c r="N82" s="110">
        <v>0.607005136844201</v>
      </c>
      <c r="O82" s="110">
        <v>0.6108263036824797</v>
      </c>
      <c r="P82" s="110">
        <v>0.6114987350425435</v>
      </c>
      <c r="Q82" s="111">
        <v>0.6128783435983729</v>
      </c>
      <c r="S82" s="122" t="s">
        <v>55</v>
      </c>
      <c r="T82" s="108">
        <v>0.5906597222222222</v>
      </c>
      <c r="U82" s="110">
        <v>0.5920562981964803</v>
      </c>
      <c r="V82" s="110">
        <v>0.5928546627170883</v>
      </c>
      <c r="W82" s="110">
        <v>0.5973206018394341</v>
      </c>
      <c r="X82" s="110"/>
      <c r="Y82" s="110"/>
      <c r="Z82" s="110">
        <v>0.6038257472985893</v>
      </c>
      <c r="AA82" s="110"/>
      <c r="AB82" s="110"/>
      <c r="AC82" s="110"/>
      <c r="AD82" s="110"/>
      <c r="AE82" s="110">
        <v>0.6055618814750332</v>
      </c>
      <c r="AF82" s="110">
        <v>0.6107349896342785</v>
      </c>
      <c r="AG82" s="110">
        <v>0.6138453762300453</v>
      </c>
      <c r="AH82" s="110">
        <v>0.6152657202100594</v>
      </c>
      <c r="AI82" s="110">
        <v>0.6173678119325208</v>
      </c>
    </row>
    <row r="83" spans="1:35" ht="30" thickBot="1">
      <c r="A83" s="120" t="s">
        <v>55</v>
      </c>
      <c r="B83" s="110">
        <v>0.6253819444444444</v>
      </c>
      <c r="C83" s="110">
        <v>0.62915878938629</v>
      </c>
      <c r="D83" s="110">
        <v>0.6298897946930389</v>
      </c>
      <c r="E83" s="110">
        <v>0.6347582294643217</v>
      </c>
      <c r="F83" s="110">
        <v>0.6410069444444444</v>
      </c>
      <c r="G83" s="110"/>
      <c r="H83" s="110"/>
      <c r="I83" s="110"/>
      <c r="J83" s="110"/>
      <c r="K83" s="110">
        <v>0.6419216891506339</v>
      </c>
      <c r="L83" s="110"/>
      <c r="M83" s="110"/>
      <c r="N83" s="110">
        <v>0.6467968035108675</v>
      </c>
      <c r="O83" s="110">
        <v>0.6506179703491465</v>
      </c>
      <c r="P83" s="110">
        <v>0.6512904017092102</v>
      </c>
      <c r="Q83" s="111">
        <v>0.6526700102650395</v>
      </c>
      <c r="S83" s="122" t="s">
        <v>53</v>
      </c>
      <c r="T83" s="108">
        <v>0.6010763888888888</v>
      </c>
      <c r="U83" s="110">
        <v>0.6024577127486662</v>
      </c>
      <c r="V83" s="110">
        <v>0.6032474351187054</v>
      </c>
      <c r="W83" s="110">
        <v>0.6076647343542538</v>
      </c>
      <c r="X83" s="110"/>
      <c r="Y83" s="110"/>
      <c r="Z83" s="110">
        <v>0.6140989662909089</v>
      </c>
      <c r="AA83" s="110">
        <v>0.6164474985030446</v>
      </c>
      <c r="AB83" s="110">
        <v>0.6216129140399642</v>
      </c>
      <c r="AC83" s="110">
        <v>0.6314060134877036</v>
      </c>
      <c r="AD83" s="110">
        <v>0.6354166666666666</v>
      </c>
      <c r="AE83" s="110"/>
      <c r="AF83" s="110"/>
      <c r="AG83" s="110"/>
      <c r="AH83" s="110"/>
      <c r="AI83" s="110"/>
    </row>
    <row r="84" spans="1:35" ht="30" thickBot="1">
      <c r="A84" s="120" t="s">
        <v>53</v>
      </c>
      <c r="B84" s="110"/>
      <c r="C84" s="110"/>
      <c r="D84" s="110"/>
      <c r="E84" s="110"/>
      <c r="F84" s="110"/>
      <c r="G84" s="110">
        <v>0.6402777777777778</v>
      </c>
      <c r="H84" s="110">
        <v>0.6444444444444445</v>
      </c>
      <c r="I84" s="110">
        <v>0.6522558760833621</v>
      </c>
      <c r="J84" s="110">
        <v>0.657450181186415</v>
      </c>
      <c r="K84" s="110">
        <v>0.659907800261745</v>
      </c>
      <c r="L84" s="110"/>
      <c r="M84" s="110"/>
      <c r="N84" s="110">
        <v>0.6647829146219788</v>
      </c>
      <c r="O84" s="110">
        <v>0.6687500000000001</v>
      </c>
      <c r="P84" s="110">
        <v>0.6701388888888888</v>
      </c>
      <c r="Q84" s="111">
        <v>0.6708333333333334</v>
      </c>
      <c r="S84" s="122" t="s">
        <v>52</v>
      </c>
      <c r="T84" s="108">
        <v>0.6253819444444444</v>
      </c>
      <c r="U84" s="110">
        <v>0.6267785204187025</v>
      </c>
      <c r="V84" s="110">
        <v>0.6275768849393105</v>
      </c>
      <c r="W84" s="110">
        <v>0.6320428240616563</v>
      </c>
      <c r="X84" s="110">
        <v>0.6344097222222221</v>
      </c>
      <c r="Y84" s="110">
        <v>0.6392751736124692</v>
      </c>
      <c r="Z84" s="110"/>
      <c r="AA84" s="110"/>
      <c r="AB84" s="110"/>
      <c r="AC84" s="110"/>
      <c r="AD84" s="110"/>
      <c r="AE84" s="110">
        <v>0.6407007703639221</v>
      </c>
      <c r="AF84" s="110">
        <v>0.6458738785231675</v>
      </c>
      <c r="AG84" s="110">
        <v>0.6489842651189341</v>
      </c>
      <c r="AH84" s="110">
        <v>0.6504046090989483</v>
      </c>
      <c r="AI84" s="110">
        <v>0.6525067008214096</v>
      </c>
    </row>
    <row r="85" spans="1:35" ht="30" thickBot="1">
      <c r="A85" s="120" t="s">
        <v>52</v>
      </c>
      <c r="B85" s="110">
        <v>0.6670486111111111</v>
      </c>
      <c r="C85" s="110">
        <v>0.6704782338307345</v>
      </c>
      <c r="D85" s="110">
        <v>0.6712092391374834</v>
      </c>
      <c r="E85" s="110">
        <v>0.6760776739087663</v>
      </c>
      <c r="F85" s="110">
        <v>0.6823263888888889</v>
      </c>
      <c r="G85" s="110"/>
      <c r="H85" s="110"/>
      <c r="I85" s="110"/>
      <c r="J85" s="110"/>
      <c r="K85" s="110"/>
      <c r="L85" s="110">
        <v>0.6836501736124693</v>
      </c>
      <c r="M85" s="110">
        <v>0.6882758084602597</v>
      </c>
      <c r="N85" s="110">
        <v>0.6903384701775344</v>
      </c>
      <c r="O85" s="110">
        <v>0.694159637015813</v>
      </c>
      <c r="P85" s="110">
        <v>0.6948320683758769</v>
      </c>
      <c r="Q85" s="111">
        <v>0.6962116769317062</v>
      </c>
      <c r="S85" s="122" t="s">
        <v>55</v>
      </c>
      <c r="T85" s="108">
        <v>0.6739930555555556</v>
      </c>
      <c r="U85" s="110">
        <v>0.6753896315298137</v>
      </c>
      <c r="V85" s="110">
        <v>0.6761879960504216</v>
      </c>
      <c r="W85" s="110">
        <v>0.6806539351727675</v>
      </c>
      <c r="X85" s="110"/>
      <c r="Y85" s="110"/>
      <c r="Z85" s="110">
        <v>0.6871590806319225</v>
      </c>
      <c r="AA85" s="110"/>
      <c r="AB85" s="110"/>
      <c r="AC85" s="110"/>
      <c r="AD85" s="110"/>
      <c r="AE85" s="110">
        <v>0.6888952148083666</v>
      </c>
      <c r="AF85" s="110">
        <v>0.6940683229676119</v>
      </c>
      <c r="AG85" s="110">
        <v>0.6971787095633786</v>
      </c>
      <c r="AH85" s="110">
        <v>0.6985990535433928</v>
      </c>
      <c r="AI85" s="110">
        <v>0.7007011452658541</v>
      </c>
    </row>
    <row r="86" spans="1:35" ht="30" thickBot="1">
      <c r="A86" s="120" t="s">
        <v>55</v>
      </c>
      <c r="B86" s="110">
        <v>0.7191319444444444</v>
      </c>
      <c r="C86" s="110">
        <v>0.7229087893862901</v>
      </c>
      <c r="D86" s="110">
        <v>0.723639794693039</v>
      </c>
      <c r="E86" s="110">
        <v>0.7285082294643219</v>
      </c>
      <c r="F86" s="110">
        <v>0.7347569444444444</v>
      </c>
      <c r="G86" s="110"/>
      <c r="H86" s="110"/>
      <c r="I86" s="110"/>
      <c r="J86" s="110"/>
      <c r="K86" s="110">
        <v>0.7356716891506337</v>
      </c>
      <c r="L86" s="110"/>
      <c r="M86" s="110"/>
      <c r="N86" s="110">
        <v>0.7405468035108675</v>
      </c>
      <c r="O86" s="110">
        <v>0.7443679703491465</v>
      </c>
      <c r="P86" s="110">
        <v>0.74504040170921</v>
      </c>
      <c r="Q86" s="111">
        <v>0.7464200102650393</v>
      </c>
      <c r="S86" s="122" t="s">
        <v>53</v>
      </c>
      <c r="T86" s="108">
        <v>0.7017708333333333</v>
      </c>
      <c r="U86" s="110">
        <v>0.703152504415333</v>
      </c>
      <c r="V86" s="110">
        <v>0.7039415323409277</v>
      </c>
      <c r="W86" s="110">
        <v>0.7083591787986981</v>
      </c>
      <c r="X86" s="110"/>
      <c r="Y86" s="110"/>
      <c r="Z86" s="110">
        <v>0.7147936885131312</v>
      </c>
      <c r="AA86" s="110">
        <v>0.7171420818363778</v>
      </c>
      <c r="AB86" s="110">
        <v>0.7223070112621864</v>
      </c>
      <c r="AC86" s="110">
        <v>0.7321007357099258</v>
      </c>
      <c r="AD86" s="110">
        <v>0.7361111111111112</v>
      </c>
      <c r="AE86" s="110"/>
      <c r="AF86" s="110"/>
      <c r="AG86" s="110"/>
      <c r="AH86" s="110"/>
      <c r="AI86" s="110"/>
    </row>
    <row r="87" spans="1:35" ht="30" thickBot="1">
      <c r="A87" s="120" t="s">
        <v>53</v>
      </c>
      <c r="B87" s="110"/>
      <c r="C87" s="110"/>
      <c r="D87" s="110"/>
      <c r="E87" s="110"/>
      <c r="F87" s="110"/>
      <c r="G87" s="110">
        <v>0.7409722222222223</v>
      </c>
      <c r="H87" s="110">
        <v>0.7451388888888889</v>
      </c>
      <c r="I87" s="110">
        <v>0.7529503205278064</v>
      </c>
      <c r="J87" s="110">
        <v>0.7581446256308595</v>
      </c>
      <c r="K87" s="110">
        <v>0.7606022447061894</v>
      </c>
      <c r="L87" s="110"/>
      <c r="M87" s="110"/>
      <c r="N87" s="110">
        <v>0.7654773590664231</v>
      </c>
      <c r="O87" s="110">
        <v>0.7694444444444444</v>
      </c>
      <c r="P87" s="110">
        <v>0.7701388888888889</v>
      </c>
      <c r="Q87" s="111">
        <v>0.7715277777777777</v>
      </c>
      <c r="S87" s="122" t="s">
        <v>52</v>
      </c>
      <c r="T87" s="108">
        <v>0.7087152777777778</v>
      </c>
      <c r="U87" s="110">
        <v>0.7101118537520359</v>
      </c>
      <c r="V87" s="110">
        <v>0.7109102182726439</v>
      </c>
      <c r="W87" s="110">
        <v>0.7153761573949898</v>
      </c>
      <c r="X87" s="110">
        <v>0.7177430555555555</v>
      </c>
      <c r="Y87" s="110">
        <v>0.7226085069458026</v>
      </c>
      <c r="Z87" s="110"/>
      <c r="AA87" s="110"/>
      <c r="AB87" s="110"/>
      <c r="AC87" s="110"/>
      <c r="AD87" s="110"/>
      <c r="AE87" s="110">
        <v>0.7240341036972554</v>
      </c>
      <c r="AF87" s="110">
        <v>0.7292072118565007</v>
      </c>
      <c r="AG87" s="110">
        <v>0.7323175984522676</v>
      </c>
      <c r="AH87" s="110">
        <v>0.7337379424322816</v>
      </c>
      <c r="AI87" s="110">
        <v>0.7358400341547429</v>
      </c>
    </row>
    <row r="88" spans="1:35" ht="30" thickBot="1">
      <c r="A88" s="120" t="s">
        <v>52</v>
      </c>
      <c r="B88" s="110">
        <v>0.7573263888888888</v>
      </c>
      <c r="C88" s="110">
        <v>0.7607560116085124</v>
      </c>
      <c r="D88" s="110">
        <v>0.7614870169152611</v>
      </c>
      <c r="E88" s="110">
        <v>0.7663554516865442</v>
      </c>
      <c r="F88" s="110">
        <v>0.7726041666666666</v>
      </c>
      <c r="G88" s="110"/>
      <c r="H88" s="110"/>
      <c r="I88" s="110"/>
      <c r="J88" s="110"/>
      <c r="K88" s="110"/>
      <c r="L88" s="110">
        <v>0.7739279513902471</v>
      </c>
      <c r="M88" s="110">
        <v>0.7792480306824818</v>
      </c>
      <c r="N88" s="110">
        <v>0.7813106923997566</v>
      </c>
      <c r="O88" s="110">
        <v>0.7851318592380352</v>
      </c>
      <c r="P88" s="110">
        <v>0.7858042905980991</v>
      </c>
      <c r="Q88" s="111">
        <v>0.7871838991539284</v>
      </c>
      <c r="S88" s="122" t="s">
        <v>55</v>
      </c>
      <c r="T88" s="108">
        <v>0.7573263888888888</v>
      </c>
      <c r="U88" s="110">
        <v>0.7587229648631468</v>
      </c>
      <c r="V88" s="110">
        <v>0.759521329383755</v>
      </c>
      <c r="W88" s="110">
        <v>0.7639872685061008</v>
      </c>
      <c r="X88" s="110"/>
      <c r="Y88" s="110"/>
      <c r="Z88" s="110">
        <v>0.770492413965256</v>
      </c>
      <c r="AA88" s="110"/>
      <c r="AB88" s="110"/>
      <c r="AC88" s="110"/>
      <c r="AD88" s="110"/>
      <c r="AE88" s="110">
        <v>0.7722285481416998</v>
      </c>
      <c r="AF88" s="110">
        <v>0.7774016563009453</v>
      </c>
      <c r="AG88" s="110">
        <v>0.7798175984522675</v>
      </c>
      <c r="AH88" s="110">
        <v>0.7812379424322816</v>
      </c>
      <c r="AI88" s="110">
        <v>0.783340034154743</v>
      </c>
    </row>
    <row r="89" spans="1:35" ht="30" thickBot="1">
      <c r="A89" s="120" t="s">
        <v>55</v>
      </c>
      <c r="B89" s="110">
        <v>0.8128819444444444</v>
      </c>
      <c r="C89" s="110">
        <v>0.81665878938629</v>
      </c>
      <c r="D89" s="110">
        <v>0.8173897946930387</v>
      </c>
      <c r="E89" s="110">
        <v>0.8222582294643217</v>
      </c>
      <c r="F89" s="110">
        <v>0.8285069444444444</v>
      </c>
      <c r="G89" s="110"/>
      <c r="H89" s="110"/>
      <c r="I89" s="110"/>
      <c r="J89" s="110"/>
      <c r="K89" s="110">
        <v>0.829421689150634</v>
      </c>
      <c r="L89" s="110"/>
      <c r="M89" s="110"/>
      <c r="N89" s="110">
        <v>0.8342968035108677</v>
      </c>
      <c r="O89" s="110">
        <v>0.8381179703491465</v>
      </c>
      <c r="P89" s="110">
        <v>0.8387904017092102</v>
      </c>
      <c r="Q89" s="111">
        <v>0.8401700102650395</v>
      </c>
      <c r="S89" s="122" t="s">
        <v>53</v>
      </c>
      <c r="T89" s="108">
        <v>0.8024652777777778</v>
      </c>
      <c r="U89" s="110">
        <v>0.8031674093075913</v>
      </c>
      <c r="V89" s="110">
        <v>0.8039657738281994</v>
      </c>
      <c r="W89" s="110">
        <v>0.8084317129505452</v>
      </c>
      <c r="X89" s="110"/>
      <c r="Y89" s="110"/>
      <c r="Z89" s="110">
        <v>0.8149368584097003</v>
      </c>
      <c r="AA89" s="110">
        <v>0.8173611111111111</v>
      </c>
      <c r="AB89" s="110">
        <v>0.8222222222222223</v>
      </c>
      <c r="AC89" s="110">
        <v>0.8326388888888889</v>
      </c>
      <c r="AD89" s="110">
        <v>0.8368055555555555</v>
      </c>
      <c r="AE89" s="110"/>
      <c r="AF89" s="110"/>
      <c r="AG89" s="110"/>
      <c r="AH89" s="110"/>
      <c r="AI89" s="110"/>
    </row>
    <row r="90" spans="1:35" ht="30" thickBot="1">
      <c r="A90" s="120" t="s">
        <v>53</v>
      </c>
      <c r="B90" s="110"/>
      <c r="C90" s="110"/>
      <c r="D90" s="110"/>
      <c r="E90" s="110"/>
      <c r="F90" s="110"/>
      <c r="G90" s="110">
        <v>0.842361111111111</v>
      </c>
      <c r="H90" s="110">
        <v>0.8465277777777778</v>
      </c>
      <c r="I90" s="110">
        <v>0.8541666666666666</v>
      </c>
      <c r="J90" s="110">
        <v>0.858839070075304</v>
      </c>
      <c r="K90" s="110">
        <v>0.8618055555555556</v>
      </c>
      <c r="L90" s="110"/>
      <c r="M90" s="110"/>
      <c r="N90" s="110">
        <v>0.8666666666666667</v>
      </c>
      <c r="O90" s="110">
        <v>0.8708333333333332</v>
      </c>
      <c r="P90" s="110">
        <v>0.8715277777777778</v>
      </c>
      <c r="Q90" s="111">
        <v>0.8729166666666667</v>
      </c>
      <c r="S90" s="122" t="s">
        <v>52</v>
      </c>
      <c r="T90" s="108">
        <v>0.8059375</v>
      </c>
      <c r="U90" s="110">
        <v>0.8066396315298137</v>
      </c>
      <c r="V90" s="110">
        <v>0.8074379960504215</v>
      </c>
      <c r="W90" s="110">
        <v>0.8119039351727676</v>
      </c>
      <c r="X90" s="110">
        <v>0.8142708333333333</v>
      </c>
      <c r="Y90" s="110">
        <v>0.8191362847235804</v>
      </c>
      <c r="Z90" s="110"/>
      <c r="AA90" s="110"/>
      <c r="AB90" s="110"/>
      <c r="AC90" s="110"/>
      <c r="AD90" s="110"/>
      <c r="AE90" s="110">
        <v>0.8205618814750332</v>
      </c>
      <c r="AF90" s="110">
        <v>0.8257349896342785</v>
      </c>
      <c r="AG90" s="110">
        <v>0.8281509317856007</v>
      </c>
      <c r="AH90" s="110">
        <v>0.8288768313211705</v>
      </c>
      <c r="AI90" s="110">
        <v>0.8309789230436319</v>
      </c>
    </row>
    <row r="91" spans="1:35" ht="30" thickBot="1">
      <c r="A91" s="120" t="s">
        <v>52</v>
      </c>
      <c r="B91" s="110">
        <v>0.8545486111111111</v>
      </c>
      <c r="C91" s="110">
        <v>0.8579782338307343</v>
      </c>
      <c r="D91" s="110">
        <v>0.8587092391374832</v>
      </c>
      <c r="E91" s="110">
        <v>0.8635776739087662</v>
      </c>
      <c r="F91" s="110">
        <v>0.8698263888888889</v>
      </c>
      <c r="G91" s="110"/>
      <c r="H91" s="110"/>
      <c r="I91" s="110"/>
      <c r="J91" s="110"/>
      <c r="K91" s="110"/>
      <c r="L91" s="110">
        <v>0.8711501736124692</v>
      </c>
      <c r="M91" s="110">
        <v>0.8757758084602596</v>
      </c>
      <c r="N91" s="110">
        <v>0.8778384701775344</v>
      </c>
      <c r="O91" s="110">
        <v>0.8816596370158132</v>
      </c>
      <c r="P91" s="110">
        <v>0.8823320683758767</v>
      </c>
      <c r="Q91" s="111">
        <v>0.8837116769317062</v>
      </c>
      <c r="S91" s="122" t="s">
        <v>55</v>
      </c>
      <c r="T91" s="108">
        <v>0.8614930555555556</v>
      </c>
      <c r="U91" s="110">
        <v>0.8621951870853692</v>
      </c>
      <c r="V91" s="110">
        <v>0.8629935516059772</v>
      </c>
      <c r="W91" s="110">
        <v>0.867459490728323</v>
      </c>
      <c r="X91" s="110"/>
      <c r="Y91" s="110"/>
      <c r="Z91" s="110">
        <v>0.8739646361874782</v>
      </c>
      <c r="AA91" s="110"/>
      <c r="AB91" s="110"/>
      <c r="AC91" s="110"/>
      <c r="AD91" s="110"/>
      <c r="AE91" s="110">
        <v>0.8757007703639221</v>
      </c>
      <c r="AF91" s="110">
        <v>0.8808738785231672</v>
      </c>
      <c r="AG91" s="110">
        <v>0.8832898206744897</v>
      </c>
      <c r="AH91" s="110">
        <v>0.8840157202100595</v>
      </c>
      <c r="AI91" s="110">
        <v>0.8861178119325207</v>
      </c>
    </row>
    <row r="92" spans="1:35" ht="30" thickBot="1">
      <c r="A92" s="120" t="s">
        <v>55</v>
      </c>
      <c r="B92" s="110">
        <v>0.9274652777777778</v>
      </c>
      <c r="C92" s="110">
        <v>0.9305476782751788</v>
      </c>
      <c r="D92" s="110">
        <v>0.9312786835819278</v>
      </c>
      <c r="E92" s="110">
        <v>0.9347582294643217</v>
      </c>
      <c r="F92" s="110">
        <v>0.9410069444444444</v>
      </c>
      <c r="G92" s="110"/>
      <c r="H92" s="110"/>
      <c r="I92" s="110"/>
      <c r="J92" s="110"/>
      <c r="K92" s="110">
        <v>0.9419216891506339</v>
      </c>
      <c r="L92" s="110"/>
      <c r="M92" s="110"/>
      <c r="N92" s="110">
        <v>0.9467968035108677</v>
      </c>
      <c r="O92" s="110">
        <v>0.9506179703491463</v>
      </c>
      <c r="P92" s="110">
        <v>0.9512904017092102</v>
      </c>
      <c r="Q92" s="111">
        <v>0.9526700102650395</v>
      </c>
      <c r="S92" s="122" t="s">
        <v>53</v>
      </c>
      <c r="T92" s="108">
        <v>0.8909722222222222</v>
      </c>
      <c r="U92" s="110">
        <v>0.8916666666666666</v>
      </c>
      <c r="V92" s="110">
        <v>0.8923611111111112</v>
      </c>
      <c r="W92" s="110">
        <v>0.8972222222222223</v>
      </c>
      <c r="X92" s="110"/>
      <c r="Y92" s="110"/>
      <c r="Z92" s="110">
        <v>0.9034722222222222</v>
      </c>
      <c r="AA92" s="110">
        <v>0.9055555555555556</v>
      </c>
      <c r="AB92" s="110">
        <v>0.9111111111111111</v>
      </c>
      <c r="AC92" s="110">
        <v>0.9208333333333334</v>
      </c>
      <c r="AD92" s="110">
        <v>0.9249999999999999</v>
      </c>
      <c r="AE92" s="110"/>
      <c r="AF92" s="110"/>
      <c r="AG92" s="110"/>
      <c r="AH92" s="110"/>
      <c r="AI92" s="110"/>
    </row>
    <row r="93" spans="1:35" ht="30" thickBot="1">
      <c r="A93" s="120" t="s">
        <v>53</v>
      </c>
      <c r="B93" s="110"/>
      <c r="C93" s="110"/>
      <c r="D93" s="110"/>
      <c r="E93" s="110"/>
      <c r="F93" s="110"/>
      <c r="G93" s="110">
        <v>0.9298611111111111</v>
      </c>
      <c r="H93" s="110">
        <v>0.9333333333333332</v>
      </c>
      <c r="I93" s="110">
        <v>0.9409722222222222</v>
      </c>
      <c r="J93" s="110">
        <v>0.9465277777777777</v>
      </c>
      <c r="K93" s="110">
        <v>0.9486111111111111</v>
      </c>
      <c r="L93" s="110"/>
      <c r="M93" s="110"/>
      <c r="N93" s="110">
        <v>0.9534722222222222</v>
      </c>
      <c r="O93" s="110">
        <v>0.9576388888888889</v>
      </c>
      <c r="P93" s="110">
        <v>0.9583333333333334</v>
      </c>
      <c r="Q93" s="111">
        <v>0.9597222222222223</v>
      </c>
      <c r="S93" s="122" t="s">
        <v>52</v>
      </c>
      <c r="T93" s="108">
        <v>0.8962152777777778</v>
      </c>
      <c r="U93" s="110">
        <v>0.8969174093075915</v>
      </c>
      <c r="V93" s="110">
        <v>0.8977157738281994</v>
      </c>
      <c r="W93" s="110">
        <v>0.9021817129505452</v>
      </c>
      <c r="X93" s="110">
        <v>0.9045486111111111</v>
      </c>
      <c r="Y93" s="110">
        <v>0.9094140625013581</v>
      </c>
      <c r="Z93" s="110"/>
      <c r="AA93" s="110"/>
      <c r="AB93" s="110"/>
      <c r="AC93" s="110"/>
      <c r="AD93" s="110"/>
      <c r="AE93" s="110">
        <v>0.910839659252811</v>
      </c>
      <c r="AF93" s="110">
        <v>0.9160127674120563</v>
      </c>
      <c r="AG93" s="110">
        <v>0.9184287095633787</v>
      </c>
      <c r="AH93" s="110">
        <v>0.9191546090989482</v>
      </c>
      <c r="AI93" s="110">
        <v>0.9212567008214095</v>
      </c>
    </row>
    <row r="94" spans="1:35" ht="30" thickBot="1">
      <c r="A94" s="120" t="s">
        <v>52</v>
      </c>
      <c r="B94" s="110">
        <v>0.9587152777777778</v>
      </c>
      <c r="C94" s="110">
        <v>0.9614504560529566</v>
      </c>
      <c r="D94" s="110">
        <v>0.9621814613597056</v>
      </c>
      <c r="E94" s="110">
        <v>0.9656610072420995</v>
      </c>
      <c r="F94" s="110">
        <v>0.9712152777777777</v>
      </c>
      <c r="G94" s="110"/>
      <c r="H94" s="110"/>
      <c r="I94" s="110"/>
      <c r="J94" s="110"/>
      <c r="K94" s="110"/>
      <c r="L94" s="110">
        <v>0.9725390625013582</v>
      </c>
      <c r="M94" s="110">
        <v>0.9764702529047041</v>
      </c>
      <c r="N94" s="110">
        <v>0.9785329146219788</v>
      </c>
      <c r="O94" s="110">
        <v>0.9823540814602576</v>
      </c>
      <c r="P94" s="110">
        <v>0.9830265128203212</v>
      </c>
      <c r="Q94" s="111">
        <v>0.9844061213761506</v>
      </c>
      <c r="S94" s="122" t="s">
        <v>53</v>
      </c>
      <c r="T94" s="108">
        <v>0.967361111111111</v>
      </c>
      <c r="U94" s="110">
        <v>0.9680555555555556</v>
      </c>
      <c r="V94" s="110">
        <v>0.96875</v>
      </c>
      <c r="W94" s="110">
        <v>0.9736111111111111</v>
      </c>
      <c r="X94" s="110"/>
      <c r="Y94" s="110"/>
      <c r="Z94" s="110">
        <v>0.9798611111111111</v>
      </c>
      <c r="AA94" s="110">
        <v>0.9819444444444444</v>
      </c>
      <c r="AB94" s="110">
        <v>0.9874999999999999</v>
      </c>
      <c r="AC94" s="110">
        <v>0.9972222222222222</v>
      </c>
      <c r="AD94" s="110">
        <v>0.001388888888888889</v>
      </c>
      <c r="AE94" s="110"/>
      <c r="AF94" s="110"/>
      <c r="AG94" s="110"/>
      <c r="AH94" s="110"/>
      <c r="AI94" s="110"/>
    </row>
    <row r="95" spans="19:35" ht="30" thickBot="1">
      <c r="S95" s="122" t="s">
        <v>55</v>
      </c>
      <c r="T95" s="108">
        <v>0.9795486111111111</v>
      </c>
      <c r="U95" s="110">
        <v>0.9802507426409248</v>
      </c>
      <c r="V95" s="110">
        <v>0.9810491071615328</v>
      </c>
      <c r="W95" s="110">
        <v>0.9855150462838785</v>
      </c>
      <c r="X95" s="110"/>
      <c r="Y95" s="110"/>
      <c r="Z95" s="110">
        <v>0.9920201917430338</v>
      </c>
      <c r="AA95" s="110"/>
      <c r="AB95" s="110"/>
      <c r="AC95" s="110"/>
      <c r="AD95" s="110"/>
      <c r="AE95" s="110">
        <v>0.9937563259194776</v>
      </c>
      <c r="AF95" s="110">
        <v>0.9989294340787228</v>
      </c>
      <c r="AG95" s="110">
        <v>1.0013453762300453</v>
      </c>
      <c r="AH95" s="110">
        <v>1.002071275765615</v>
      </c>
      <c r="AI95" s="110">
        <v>1.0041733674880762</v>
      </c>
    </row>
    <row r="97" spans="1:41" ht="15.75" customHeight="1">
      <c r="A97" s="132" t="s">
        <v>61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17"/>
      <c r="S97" s="132" t="s">
        <v>62</v>
      </c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17"/>
      <c r="AK97" s="117"/>
      <c r="AL97" s="117"/>
      <c r="AM97" s="117"/>
      <c r="AN97" s="117"/>
      <c r="AO97" s="117"/>
    </row>
    <row r="98" spans="1:41" ht="15.75" customHeight="1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17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17"/>
      <c r="AK98" s="117"/>
      <c r="AL98" s="117"/>
      <c r="AM98" s="117"/>
      <c r="AN98" s="117"/>
      <c r="AO98" s="117"/>
    </row>
    <row r="99" spans="1:41" ht="15.75" customHeight="1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17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17"/>
      <c r="AK99" s="117"/>
      <c r="AL99" s="117"/>
      <c r="AM99" s="117"/>
      <c r="AN99" s="117"/>
      <c r="AO99" s="117"/>
    </row>
    <row r="100" spans="1:41" ht="12.75" customHeigh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17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17"/>
      <c r="AK100" s="117"/>
      <c r="AL100" s="117"/>
      <c r="AM100" s="117"/>
      <c r="AN100" s="117"/>
      <c r="AO100" s="117"/>
    </row>
    <row r="101" spans="1:41" ht="283.5" customHeight="1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17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17"/>
      <c r="AK101" s="117"/>
      <c r="AL101" s="117"/>
      <c r="AM101" s="117"/>
      <c r="AN101" s="117"/>
      <c r="AO101" s="117"/>
    </row>
    <row r="102" spans="1:41" ht="12.75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</row>
    <row r="103" spans="1:41" ht="12.75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</row>
  </sheetData>
  <sheetProtection/>
  <mergeCells count="6">
    <mergeCell ref="S2:AI4"/>
    <mergeCell ref="S63:AI65"/>
    <mergeCell ref="A63:Q65"/>
    <mergeCell ref="A97:Q101"/>
    <mergeCell ref="S97:AI101"/>
    <mergeCell ref="A2:Q4"/>
  </mergeCells>
  <printOptions/>
  <pageMargins left="0.25" right="0.25" top="0" bottom="0.75" header="0" footer="0.3"/>
  <pageSetup horizontalDpi="600" verticalDpi="600" orientation="landscape" paperSize="8" scale="4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7">
    <pageSetUpPr fitToPage="1"/>
  </sheetPr>
  <dimension ref="A1:Q3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140625" style="75" bestFit="1" customWidth="1"/>
    <col min="2" max="2" width="17.140625" style="75" customWidth="1"/>
    <col min="3" max="5" width="7.421875" style="75" customWidth="1"/>
    <col min="6" max="6" width="9.7109375" style="75" customWidth="1"/>
    <col min="7" max="22" width="5.00390625" style="75" customWidth="1"/>
    <col min="23" max="16384" width="9.140625" style="75" customWidth="1"/>
  </cols>
  <sheetData>
    <row r="1" spans="1:17" s="67" customFormat="1" ht="18.75">
      <c r="A1" s="142" t="s">
        <v>33</v>
      </c>
      <c r="B1" s="142"/>
      <c r="C1" s="142"/>
      <c r="D1" s="142"/>
      <c r="E1" s="142"/>
      <c r="F1" s="94" t="e">
        <f>pikasRoute()</f>
        <v>#NAME?</v>
      </c>
      <c r="G1" s="93"/>
      <c r="I1" s="97" t="s">
        <v>36</v>
      </c>
      <c r="J1" s="97"/>
      <c r="K1" s="97"/>
      <c r="L1" s="151" t="e">
        <f>IF(LEFT(pikasTransport(),3)="mar","2","4")&amp;pikasRoute("00")&amp;LEFT(SUBSTITUTE(pikasRoute(),pikasRoute("0"),"")&amp;"0000",4)</f>
        <v>#NAME?</v>
      </c>
      <c r="M1" s="151"/>
      <c r="N1" s="98"/>
      <c r="O1" s="153" t="e">
        <f>pikasDate()</f>
        <v>#NAME?</v>
      </c>
      <c r="P1" s="153"/>
      <c r="Q1" s="153"/>
    </row>
    <row r="2" spans="1:12" s="67" customFormat="1" ht="19.5" thickBot="1">
      <c r="A2" s="143" t="e">
        <f>pikasDirectionName("A&gt;B")</f>
        <v>#NAME?</v>
      </c>
      <c r="B2" s="143"/>
      <c r="C2" s="143"/>
      <c r="D2" s="143"/>
      <c r="E2" s="143"/>
      <c r="F2" s="143"/>
      <c r="G2" s="95"/>
      <c r="H2" s="95"/>
      <c r="I2" s="96"/>
      <c r="J2" s="96"/>
      <c r="K2" s="96"/>
      <c r="L2" s="96"/>
    </row>
    <row r="3" spans="1:9" ht="22.5" customHeight="1">
      <c r="A3" s="144" t="s">
        <v>0</v>
      </c>
      <c r="B3" s="147" t="s">
        <v>9</v>
      </c>
      <c r="C3" s="147" t="s">
        <v>5</v>
      </c>
      <c r="D3" s="147" t="s">
        <v>32</v>
      </c>
      <c r="E3" s="147" t="s">
        <v>7</v>
      </c>
      <c r="F3" s="147" t="s">
        <v>8</v>
      </c>
      <c r="G3" s="59" t="s">
        <v>10</v>
      </c>
      <c r="H3" s="60" t="s">
        <v>11</v>
      </c>
      <c r="I3" s="66"/>
    </row>
    <row r="4" spans="1:9" ht="12.75">
      <c r="A4" s="145"/>
      <c r="B4" s="148"/>
      <c r="C4" s="148"/>
      <c r="D4" s="148"/>
      <c r="E4" s="148"/>
      <c r="F4" s="148"/>
      <c r="G4" s="99">
        <v>1</v>
      </c>
      <c r="H4" s="100">
        <f>G4+2</f>
        <v>3</v>
      </c>
      <c r="I4" s="66"/>
    </row>
    <row r="5" spans="1:9" ht="13.5" thickBot="1">
      <c r="A5" s="146"/>
      <c r="B5" s="149"/>
      <c r="C5" s="150"/>
      <c r="D5" s="150"/>
      <c r="E5" s="150"/>
      <c r="F5" s="150"/>
      <c r="G5" s="61" t="e">
        <f>pikasLineRoute()&amp;"-"&amp;pikasLineName()</f>
        <v>#NAME?</v>
      </c>
      <c r="H5" s="62" t="e">
        <f>pikasLineRoute()&amp;"-"&amp;pikasLineName()</f>
        <v>#NAME?</v>
      </c>
      <c r="I5" s="66"/>
    </row>
    <row r="6" spans="1:9" ht="12.75">
      <c r="A6" s="76" t="e">
        <f aca="true" ca="1" t="shared" si="0" ref="A6:A15">IF(B6&lt;&gt;"",OFFSET(A6,-1,0)+1,"")</f>
        <v>#NAME?</v>
      </c>
      <c r="B6" s="74" t="e">
        <f aca="true" t="shared" si="1" ref="B6:B15">pikasStopName()</f>
        <v>#NAME?</v>
      </c>
      <c r="C6" s="77" t="e">
        <f aca="true" t="shared" si="2" ref="C6:C15">pikasStopKm()</f>
        <v>#NAME?</v>
      </c>
      <c r="D6" s="77"/>
      <c r="E6" s="78" t="e">
        <f aca="true" t="shared" si="3" ref="E6:E15">pikasStopNum()</f>
        <v>#NAME?</v>
      </c>
      <c r="F6" s="79"/>
      <c r="G6" s="85"/>
      <c r="H6" s="86"/>
      <c r="I6" s="66"/>
    </row>
    <row r="7" spans="1:9" ht="12.75">
      <c r="A7" s="76" t="e">
        <f ca="1" t="shared" si="0"/>
        <v>#NAME?</v>
      </c>
      <c r="B7" s="74" t="e">
        <f t="shared" si="1"/>
        <v>#NAME?</v>
      </c>
      <c r="C7" s="77" t="e">
        <f t="shared" si="2"/>
        <v>#NAME?</v>
      </c>
      <c r="D7" s="77"/>
      <c r="E7" s="78" t="e">
        <f t="shared" si="3"/>
        <v>#NAME?</v>
      </c>
      <c r="F7" s="79"/>
      <c r="G7" s="85"/>
      <c r="H7" s="86"/>
      <c r="I7" s="66"/>
    </row>
    <row r="8" spans="1:9" ht="12.75">
      <c r="A8" s="76" t="e">
        <f ca="1" t="shared" si="0"/>
        <v>#NAME?</v>
      </c>
      <c r="B8" s="74" t="e">
        <f t="shared" si="1"/>
        <v>#NAME?</v>
      </c>
      <c r="C8" s="77" t="e">
        <f t="shared" si="2"/>
        <v>#NAME?</v>
      </c>
      <c r="D8" s="77"/>
      <c r="E8" s="78" t="e">
        <f t="shared" si="3"/>
        <v>#NAME?</v>
      </c>
      <c r="F8" s="79"/>
      <c r="G8" s="85"/>
      <c r="H8" s="86"/>
      <c r="I8" s="66"/>
    </row>
    <row r="9" spans="1:9" ht="12.75">
      <c r="A9" s="76" t="e">
        <f ca="1" t="shared" si="0"/>
        <v>#NAME?</v>
      </c>
      <c r="B9" s="74" t="e">
        <f t="shared" si="1"/>
        <v>#NAME?</v>
      </c>
      <c r="C9" s="77" t="e">
        <f t="shared" si="2"/>
        <v>#NAME?</v>
      </c>
      <c r="D9" s="77"/>
      <c r="E9" s="78" t="e">
        <f t="shared" si="3"/>
        <v>#NAME?</v>
      </c>
      <c r="F9" s="79"/>
      <c r="G9" s="85"/>
      <c r="H9" s="86"/>
      <c r="I9" s="66"/>
    </row>
    <row r="10" spans="1:9" ht="12.75">
      <c r="A10" s="76" t="e">
        <f ca="1" t="shared" si="0"/>
        <v>#NAME?</v>
      </c>
      <c r="B10" s="74" t="e">
        <f t="shared" si="1"/>
        <v>#NAME?</v>
      </c>
      <c r="C10" s="77" t="e">
        <f t="shared" si="2"/>
        <v>#NAME?</v>
      </c>
      <c r="D10" s="77"/>
      <c r="E10" s="78" t="e">
        <f t="shared" si="3"/>
        <v>#NAME?</v>
      </c>
      <c r="F10" s="79"/>
      <c r="G10" s="85"/>
      <c r="H10" s="86"/>
      <c r="I10" s="66"/>
    </row>
    <row r="11" spans="1:9" ht="12.75">
      <c r="A11" s="76" t="e">
        <f ca="1" t="shared" si="0"/>
        <v>#NAME?</v>
      </c>
      <c r="B11" s="74" t="e">
        <f t="shared" si="1"/>
        <v>#NAME?</v>
      </c>
      <c r="C11" s="77" t="e">
        <f t="shared" si="2"/>
        <v>#NAME?</v>
      </c>
      <c r="D11" s="77"/>
      <c r="E11" s="78" t="e">
        <f t="shared" si="3"/>
        <v>#NAME?</v>
      </c>
      <c r="F11" s="79"/>
      <c r="G11" s="85"/>
      <c r="H11" s="86"/>
      <c r="I11" s="66"/>
    </row>
    <row r="12" spans="1:9" ht="12.75">
      <c r="A12" s="76" t="e">
        <f ca="1" t="shared" si="0"/>
        <v>#NAME?</v>
      </c>
      <c r="B12" s="74" t="e">
        <f t="shared" si="1"/>
        <v>#NAME?</v>
      </c>
      <c r="C12" s="77" t="e">
        <f t="shared" si="2"/>
        <v>#NAME?</v>
      </c>
      <c r="D12" s="77"/>
      <c r="E12" s="78" t="e">
        <f t="shared" si="3"/>
        <v>#NAME?</v>
      </c>
      <c r="F12" s="79"/>
      <c r="G12" s="85"/>
      <c r="H12" s="86"/>
      <c r="I12" s="66"/>
    </row>
    <row r="13" spans="1:9" ht="12.75">
      <c r="A13" s="76" t="e">
        <f ca="1" t="shared" si="0"/>
        <v>#NAME?</v>
      </c>
      <c r="B13" s="74" t="e">
        <f t="shared" si="1"/>
        <v>#NAME?</v>
      </c>
      <c r="C13" s="77" t="e">
        <f t="shared" si="2"/>
        <v>#NAME?</v>
      </c>
      <c r="D13" s="77"/>
      <c r="E13" s="78" t="e">
        <f t="shared" si="3"/>
        <v>#NAME?</v>
      </c>
      <c r="F13" s="79"/>
      <c r="G13" s="85"/>
      <c r="H13" s="86"/>
      <c r="I13" s="66"/>
    </row>
    <row r="14" spans="1:9" ht="12.75">
      <c r="A14" s="76" t="e">
        <f ca="1" t="shared" si="0"/>
        <v>#NAME?</v>
      </c>
      <c r="B14" s="74" t="e">
        <f t="shared" si="1"/>
        <v>#NAME?</v>
      </c>
      <c r="C14" s="77" t="e">
        <f t="shared" si="2"/>
        <v>#NAME?</v>
      </c>
      <c r="D14" s="77"/>
      <c r="E14" s="78" t="e">
        <f t="shared" si="3"/>
        <v>#NAME?</v>
      </c>
      <c r="F14" s="79"/>
      <c r="G14" s="85"/>
      <c r="H14" s="86"/>
      <c r="I14" s="66"/>
    </row>
    <row r="15" spans="1:9" ht="13.5" thickBot="1">
      <c r="A15" s="76" t="e">
        <f ca="1" t="shared" si="0"/>
        <v>#NAME?</v>
      </c>
      <c r="B15" s="74" t="e">
        <f t="shared" si="1"/>
        <v>#NAME?</v>
      </c>
      <c r="C15" s="77" t="e">
        <f t="shared" si="2"/>
        <v>#NAME?</v>
      </c>
      <c r="D15" s="77"/>
      <c r="E15" s="78" t="e">
        <f t="shared" si="3"/>
        <v>#NAME?</v>
      </c>
      <c r="F15" s="80"/>
      <c r="G15" s="87"/>
      <c r="H15" s="88"/>
      <c r="I15" s="66"/>
    </row>
    <row r="16" spans="1:9" ht="12.75" customHeight="1">
      <c r="A16" s="133" t="s">
        <v>37</v>
      </c>
      <c r="B16" s="134"/>
      <c r="C16" s="135"/>
      <c r="D16" s="63"/>
      <c r="E16" s="64"/>
      <c r="F16" s="65" t="s">
        <v>12</v>
      </c>
      <c r="G16" s="57" t="e">
        <f>IF(pikasTripWeekdays()="1-7","k.d",pikasTripWeekdays())</f>
        <v>#NAME?</v>
      </c>
      <c r="H16" s="58" t="e">
        <f>IF(pikasTripWeekdays()="1-7","k.d",pikasTripWeekdays())</f>
        <v>#NAME?</v>
      </c>
      <c r="I16" s="66"/>
    </row>
    <row r="17" spans="1:9" ht="13.5">
      <c r="A17" s="136"/>
      <c r="B17" s="137"/>
      <c r="C17" s="138"/>
      <c r="D17" s="68"/>
      <c r="E17" s="69"/>
      <c r="F17" s="70" t="s">
        <v>13</v>
      </c>
      <c r="G17" s="90" t="e">
        <f>pikasTripKm()</f>
        <v>#NAME?</v>
      </c>
      <c r="H17" s="89" t="e">
        <f>pikasTripKm()</f>
        <v>#NAME?</v>
      </c>
      <c r="I17" s="66"/>
    </row>
    <row r="18" spans="1:9" ht="13.5">
      <c r="A18" s="136"/>
      <c r="B18" s="137"/>
      <c r="C18" s="138"/>
      <c r="D18" s="68"/>
      <c r="E18" s="69"/>
      <c r="F18" s="70" t="s">
        <v>34</v>
      </c>
      <c r="G18" s="90" t="e">
        <f>G17-G19</f>
        <v>#NAME?</v>
      </c>
      <c r="H18" s="89" t="e">
        <f>H17-H19</f>
        <v>#NAME?</v>
      </c>
      <c r="I18" s="66"/>
    </row>
    <row r="19" spans="1:9" ht="14.25" thickBot="1">
      <c r="A19" s="139"/>
      <c r="B19" s="140"/>
      <c r="C19" s="141"/>
      <c r="D19" s="71"/>
      <c r="E19" s="72"/>
      <c r="F19" s="73" t="s">
        <v>35</v>
      </c>
      <c r="G19" s="91"/>
      <c r="H19" s="92"/>
      <c r="I19" s="66"/>
    </row>
    <row r="20" spans="3:13" s="67" customFormat="1" ht="13.5" customHeight="1">
      <c r="C20" s="81"/>
      <c r="E20" s="82"/>
      <c r="F20" s="82"/>
      <c r="G20" s="83"/>
      <c r="H20" s="82"/>
      <c r="I20" s="82"/>
      <c r="M20" s="84"/>
    </row>
    <row r="21" spans="1:17" s="67" customFormat="1" ht="18.75">
      <c r="A21" s="142" t="s">
        <v>33</v>
      </c>
      <c r="B21" s="142"/>
      <c r="C21" s="142"/>
      <c r="D21" s="142"/>
      <c r="E21" s="142"/>
      <c r="F21" s="94" t="e">
        <f>pikasRoute()</f>
        <v>#NAME?</v>
      </c>
      <c r="G21" s="93"/>
      <c r="I21" s="97" t="s">
        <v>36</v>
      </c>
      <c r="J21" s="97"/>
      <c r="K21" s="97"/>
      <c r="L21" s="152" t="e">
        <f>L1</f>
        <v>#NAME?</v>
      </c>
      <c r="M21" s="152"/>
      <c r="O21" s="153" t="e">
        <f>O1</f>
        <v>#NAME?</v>
      </c>
      <c r="P21" s="153"/>
      <c r="Q21" s="153"/>
    </row>
    <row r="22" spans="1:12" s="67" customFormat="1" ht="19.5" thickBot="1">
      <c r="A22" s="143" t="e">
        <f>pikasDirectionName("A&gt;B")</f>
        <v>#NAME?</v>
      </c>
      <c r="B22" s="143"/>
      <c r="C22" s="143"/>
      <c r="D22" s="143"/>
      <c r="E22" s="143"/>
      <c r="F22" s="143"/>
      <c r="G22" s="95"/>
      <c r="H22" s="95"/>
      <c r="I22" s="96"/>
      <c r="J22" s="96"/>
      <c r="K22" s="96"/>
      <c r="L22" s="96"/>
    </row>
    <row r="23" spans="1:9" ht="22.5" customHeight="1">
      <c r="A23" s="144" t="s">
        <v>0</v>
      </c>
      <c r="B23" s="147" t="s">
        <v>9</v>
      </c>
      <c r="C23" s="147" t="s">
        <v>5</v>
      </c>
      <c r="D23" s="147" t="s">
        <v>32</v>
      </c>
      <c r="E23" s="147" t="s">
        <v>7</v>
      </c>
      <c r="F23" s="147" t="s">
        <v>8</v>
      </c>
      <c r="G23" s="59" t="s">
        <v>10</v>
      </c>
      <c r="H23" s="60" t="s">
        <v>11</v>
      </c>
      <c r="I23" s="66"/>
    </row>
    <row r="24" spans="1:9" ht="13.5" customHeight="1">
      <c r="A24" s="145"/>
      <c r="B24" s="148"/>
      <c r="C24" s="148"/>
      <c r="D24" s="148"/>
      <c r="E24" s="148"/>
      <c r="F24" s="148"/>
      <c r="G24" s="101">
        <v>2</v>
      </c>
      <c r="H24" s="102">
        <f>G24+2</f>
        <v>4</v>
      </c>
      <c r="I24" s="66"/>
    </row>
    <row r="25" spans="1:9" ht="13.5" customHeight="1" thickBot="1">
      <c r="A25" s="146"/>
      <c r="B25" s="149"/>
      <c r="C25" s="149"/>
      <c r="D25" s="149"/>
      <c r="E25" s="149"/>
      <c r="F25" s="149"/>
      <c r="G25" s="61" t="e">
        <f>pikasLineRoute()&amp;"-"&amp;pikasLineName()</f>
        <v>#NAME?</v>
      </c>
      <c r="H25" s="62" t="e">
        <f>pikasLineRoute()&amp;"-"&amp;pikasLineName()</f>
        <v>#NAME?</v>
      </c>
      <c r="I25" s="66"/>
    </row>
    <row r="26" spans="1:9" ht="12.75">
      <c r="A26" s="76" t="e">
        <f aca="true" ca="1" t="shared" si="4" ref="A26:A35">IF(B26&lt;&gt;"",OFFSET(A26,-1,0)+1,"")</f>
        <v>#NAME?</v>
      </c>
      <c r="B26" s="74" t="e">
        <f aca="true" t="shared" si="5" ref="B26:B35">pikasStopName()</f>
        <v>#NAME?</v>
      </c>
      <c r="C26" s="77" t="e">
        <f aca="true" t="shared" si="6" ref="C26:C35">pikasStopKm()</f>
        <v>#NAME?</v>
      </c>
      <c r="D26" s="77"/>
      <c r="E26" s="78" t="e">
        <f aca="true" t="shared" si="7" ref="E26:E35">pikasStopNum()</f>
        <v>#NAME?</v>
      </c>
      <c r="F26" s="79"/>
      <c r="G26" s="85"/>
      <c r="H26" s="86"/>
      <c r="I26" s="66"/>
    </row>
    <row r="27" spans="1:9" ht="12.75">
      <c r="A27" s="76" t="e">
        <f ca="1" t="shared" si="4"/>
        <v>#NAME?</v>
      </c>
      <c r="B27" s="74" t="e">
        <f t="shared" si="5"/>
        <v>#NAME?</v>
      </c>
      <c r="C27" s="77" t="e">
        <f t="shared" si="6"/>
        <v>#NAME?</v>
      </c>
      <c r="D27" s="77"/>
      <c r="E27" s="78" t="e">
        <f t="shared" si="7"/>
        <v>#NAME?</v>
      </c>
      <c r="F27" s="79"/>
      <c r="G27" s="85"/>
      <c r="H27" s="86"/>
      <c r="I27" s="66"/>
    </row>
    <row r="28" spans="1:9" ht="12.75">
      <c r="A28" s="76" t="e">
        <f ca="1" t="shared" si="4"/>
        <v>#NAME?</v>
      </c>
      <c r="B28" s="74" t="e">
        <f t="shared" si="5"/>
        <v>#NAME?</v>
      </c>
      <c r="C28" s="77" t="e">
        <f t="shared" si="6"/>
        <v>#NAME?</v>
      </c>
      <c r="D28" s="77"/>
      <c r="E28" s="78" t="e">
        <f t="shared" si="7"/>
        <v>#NAME?</v>
      </c>
      <c r="F28" s="79"/>
      <c r="G28" s="85"/>
      <c r="H28" s="86"/>
      <c r="I28" s="66"/>
    </row>
    <row r="29" spans="1:9" ht="12.75">
      <c r="A29" s="76" t="e">
        <f ca="1" t="shared" si="4"/>
        <v>#NAME?</v>
      </c>
      <c r="B29" s="74" t="e">
        <f t="shared" si="5"/>
        <v>#NAME?</v>
      </c>
      <c r="C29" s="77" t="e">
        <f t="shared" si="6"/>
        <v>#NAME?</v>
      </c>
      <c r="D29" s="77"/>
      <c r="E29" s="78" t="e">
        <f t="shared" si="7"/>
        <v>#NAME?</v>
      </c>
      <c r="F29" s="79"/>
      <c r="G29" s="85"/>
      <c r="H29" s="86"/>
      <c r="I29" s="66"/>
    </row>
    <row r="30" spans="1:9" ht="12.75">
      <c r="A30" s="76" t="e">
        <f ca="1" t="shared" si="4"/>
        <v>#NAME?</v>
      </c>
      <c r="B30" s="74" t="e">
        <f t="shared" si="5"/>
        <v>#NAME?</v>
      </c>
      <c r="C30" s="77" t="e">
        <f t="shared" si="6"/>
        <v>#NAME?</v>
      </c>
      <c r="D30" s="77"/>
      <c r="E30" s="78" t="e">
        <f t="shared" si="7"/>
        <v>#NAME?</v>
      </c>
      <c r="F30" s="79"/>
      <c r="G30" s="85"/>
      <c r="H30" s="86"/>
      <c r="I30" s="66"/>
    </row>
    <row r="31" spans="1:9" ht="12.75">
      <c r="A31" s="76" t="e">
        <f ca="1" t="shared" si="4"/>
        <v>#NAME?</v>
      </c>
      <c r="B31" s="74" t="e">
        <f t="shared" si="5"/>
        <v>#NAME?</v>
      </c>
      <c r="C31" s="77" t="e">
        <f t="shared" si="6"/>
        <v>#NAME?</v>
      </c>
      <c r="D31" s="77"/>
      <c r="E31" s="78" t="e">
        <f t="shared" si="7"/>
        <v>#NAME?</v>
      </c>
      <c r="F31" s="79"/>
      <c r="G31" s="85"/>
      <c r="H31" s="86"/>
      <c r="I31" s="66"/>
    </row>
    <row r="32" spans="1:9" ht="12.75">
      <c r="A32" s="76" t="e">
        <f ca="1" t="shared" si="4"/>
        <v>#NAME?</v>
      </c>
      <c r="B32" s="74" t="e">
        <f t="shared" si="5"/>
        <v>#NAME?</v>
      </c>
      <c r="C32" s="77" t="e">
        <f t="shared" si="6"/>
        <v>#NAME?</v>
      </c>
      <c r="D32" s="77"/>
      <c r="E32" s="78" t="e">
        <f t="shared" si="7"/>
        <v>#NAME?</v>
      </c>
      <c r="F32" s="79"/>
      <c r="G32" s="85"/>
      <c r="H32" s="86"/>
      <c r="I32" s="66"/>
    </row>
    <row r="33" spans="1:9" ht="12.75">
      <c r="A33" s="76" t="e">
        <f ca="1" t="shared" si="4"/>
        <v>#NAME?</v>
      </c>
      <c r="B33" s="74" t="e">
        <f t="shared" si="5"/>
        <v>#NAME?</v>
      </c>
      <c r="C33" s="77" t="e">
        <f t="shared" si="6"/>
        <v>#NAME?</v>
      </c>
      <c r="D33" s="77"/>
      <c r="E33" s="78" t="e">
        <f t="shared" si="7"/>
        <v>#NAME?</v>
      </c>
      <c r="F33" s="79"/>
      <c r="G33" s="85"/>
      <c r="H33" s="86"/>
      <c r="I33" s="66"/>
    </row>
    <row r="34" spans="1:9" ht="12.75">
      <c r="A34" s="76" t="e">
        <f ca="1" t="shared" si="4"/>
        <v>#NAME?</v>
      </c>
      <c r="B34" s="74" t="e">
        <f t="shared" si="5"/>
        <v>#NAME?</v>
      </c>
      <c r="C34" s="77" t="e">
        <f t="shared" si="6"/>
        <v>#NAME?</v>
      </c>
      <c r="D34" s="77"/>
      <c r="E34" s="78" t="e">
        <f t="shared" si="7"/>
        <v>#NAME?</v>
      </c>
      <c r="F34" s="79"/>
      <c r="G34" s="85"/>
      <c r="H34" s="86"/>
      <c r="I34" s="66"/>
    </row>
    <row r="35" spans="1:9" ht="13.5" thickBot="1">
      <c r="A35" s="76" t="e">
        <f ca="1" t="shared" si="4"/>
        <v>#NAME?</v>
      </c>
      <c r="B35" s="74" t="e">
        <f t="shared" si="5"/>
        <v>#NAME?</v>
      </c>
      <c r="C35" s="77" t="e">
        <f t="shared" si="6"/>
        <v>#NAME?</v>
      </c>
      <c r="D35" s="77"/>
      <c r="E35" s="78" t="e">
        <f t="shared" si="7"/>
        <v>#NAME?</v>
      </c>
      <c r="F35" s="80"/>
      <c r="G35" s="87"/>
      <c r="H35" s="88"/>
      <c r="I35" s="66"/>
    </row>
    <row r="36" spans="1:9" ht="12.75">
      <c r="A36" s="133" t="s">
        <v>38</v>
      </c>
      <c r="B36" s="134"/>
      <c r="C36" s="135"/>
      <c r="D36" s="63"/>
      <c r="E36" s="64"/>
      <c r="F36" s="65" t="s">
        <v>12</v>
      </c>
      <c r="G36" s="57" t="e">
        <f>IF(pikasTripWeekdays()="1-7","k.d",pikasTripWeekdays())</f>
        <v>#NAME?</v>
      </c>
      <c r="H36" s="58" t="e">
        <f>IF(pikasTripWeekdays()="1-7","k.d",pikasTripWeekdays())</f>
        <v>#NAME?</v>
      </c>
      <c r="I36" s="66"/>
    </row>
    <row r="37" spans="1:9" ht="13.5">
      <c r="A37" s="136"/>
      <c r="B37" s="137"/>
      <c r="C37" s="138"/>
      <c r="D37" s="68"/>
      <c r="E37" s="69"/>
      <c r="F37" s="70" t="s">
        <v>13</v>
      </c>
      <c r="G37" s="90" t="e">
        <f>pikasTripKm()</f>
        <v>#NAME?</v>
      </c>
      <c r="H37" s="89" t="e">
        <f>pikasTripKm()</f>
        <v>#NAME?</v>
      </c>
      <c r="I37" s="66"/>
    </row>
    <row r="38" spans="1:9" ht="13.5">
      <c r="A38" s="136"/>
      <c r="B38" s="137"/>
      <c r="C38" s="138"/>
      <c r="D38" s="68"/>
      <c r="E38" s="69"/>
      <c r="F38" s="70" t="s">
        <v>34</v>
      </c>
      <c r="G38" s="90" t="e">
        <f>G37-G39</f>
        <v>#NAME?</v>
      </c>
      <c r="H38" s="89" t="e">
        <f>H37-H39</f>
        <v>#NAME?</v>
      </c>
      <c r="I38" s="66"/>
    </row>
    <row r="39" spans="1:9" ht="14.25" thickBot="1">
      <c r="A39" s="139"/>
      <c r="B39" s="140"/>
      <c r="C39" s="141"/>
      <c r="D39" s="71"/>
      <c r="E39" s="72"/>
      <c r="F39" s="73" t="s">
        <v>35</v>
      </c>
      <c r="G39" s="91"/>
      <c r="H39" s="92"/>
      <c r="I39" s="66"/>
    </row>
  </sheetData>
  <sheetProtection/>
  <mergeCells count="22">
    <mergeCell ref="E23:E25"/>
    <mergeCell ref="F23:F25"/>
    <mergeCell ref="E3:E5"/>
    <mergeCell ref="F3:F5"/>
    <mergeCell ref="O1:Q1"/>
    <mergeCell ref="O21:Q21"/>
    <mergeCell ref="A3:A5"/>
    <mergeCell ref="B3:B5"/>
    <mergeCell ref="C3:C5"/>
    <mergeCell ref="D3:D5"/>
    <mergeCell ref="L1:M1"/>
    <mergeCell ref="L21:M21"/>
    <mergeCell ref="A36:C39"/>
    <mergeCell ref="A1:E1"/>
    <mergeCell ref="A2:F2"/>
    <mergeCell ref="A21:E21"/>
    <mergeCell ref="A22:F22"/>
    <mergeCell ref="A16:C19"/>
    <mergeCell ref="A23:A25"/>
    <mergeCell ref="B23:B25"/>
    <mergeCell ref="C23:C25"/>
    <mergeCell ref="D23:D25"/>
  </mergeCells>
  <printOptions/>
  <pageMargins left="0.7874015748031497" right="0.3937007874015748" top="0.3937007874015748" bottom="0.3937007874015748" header="0" footer="0"/>
  <pageSetup fitToWidth="99" fitToHeight="1" horizontalDpi="300" verticalDpi="3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4"/>
  <dimension ref="A1:M4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421875" style="0" customWidth="1"/>
    <col min="2" max="2" width="14.28125" style="0" customWidth="1"/>
    <col min="3" max="4" width="13.140625" style="0" customWidth="1"/>
    <col min="5" max="5" width="11.7109375" style="0" customWidth="1"/>
    <col min="6" max="6" width="13.140625" style="0" customWidth="1"/>
    <col min="7" max="15" width="6.57421875" style="0" customWidth="1"/>
  </cols>
  <sheetData>
    <row r="1" spans="3:13" s="14" customFormat="1" ht="31.5" customHeight="1">
      <c r="C1" s="39"/>
      <c r="E1" s="40"/>
      <c r="F1" s="40"/>
      <c r="G1" s="41"/>
      <c r="H1" s="40"/>
      <c r="I1" s="40"/>
      <c r="M1" s="42"/>
    </row>
    <row r="2" spans="3:12" s="14" customFormat="1" ht="16.5" customHeight="1">
      <c r="C2" s="43"/>
      <c r="D2" s="43" t="s">
        <v>19</v>
      </c>
      <c r="E2" s="29"/>
      <c r="F2" s="50" t="e">
        <f>"Nr."&amp;pikasRoute()</f>
        <v>#NAME?</v>
      </c>
      <c r="G2" s="44"/>
      <c r="H2" s="37"/>
      <c r="L2" s="45"/>
    </row>
    <row r="3" spans="4:12" s="14" customFormat="1" ht="16.5" customHeight="1">
      <c r="D3" s="31"/>
      <c r="G3" s="31"/>
      <c r="H3" s="31"/>
      <c r="I3" s="31"/>
      <c r="J3" s="31"/>
      <c r="K3" s="31"/>
      <c r="L3" s="31"/>
    </row>
    <row r="4" spans="4:12" ht="12.75" customHeight="1" thickBot="1">
      <c r="D4" s="14"/>
      <c r="E4" s="14"/>
      <c r="G4" s="14"/>
      <c r="H4" s="14"/>
      <c r="I4" s="14"/>
      <c r="J4" s="38"/>
      <c r="K4" s="1"/>
      <c r="L4" s="1"/>
    </row>
    <row r="5" spans="1:9" ht="48" customHeight="1">
      <c r="A5" s="158" t="s">
        <v>0</v>
      </c>
      <c r="B5" s="154" t="s">
        <v>9</v>
      </c>
      <c r="C5" s="154" t="s">
        <v>5</v>
      </c>
      <c r="D5" s="154" t="s">
        <v>6</v>
      </c>
      <c r="E5" s="154" t="s">
        <v>7</v>
      </c>
      <c r="F5" s="154" t="s">
        <v>8</v>
      </c>
      <c r="G5" s="2" t="s">
        <v>10</v>
      </c>
      <c r="H5" s="23" t="s">
        <v>11</v>
      </c>
      <c r="I5" s="13"/>
    </row>
    <row r="6" spans="1:9" ht="13.5" thickBot="1">
      <c r="A6" s="159"/>
      <c r="B6" s="155"/>
      <c r="C6" s="155"/>
      <c r="D6" s="155"/>
      <c r="E6" s="155"/>
      <c r="F6" s="155"/>
      <c r="G6" s="27" t="s">
        <v>1</v>
      </c>
      <c r="H6" s="28">
        <f>G6+2</f>
        <v>3</v>
      </c>
      <c r="I6" s="13"/>
    </row>
    <row r="7" spans="1:9" ht="12.75">
      <c r="A7" s="3">
        <v>1</v>
      </c>
      <c r="B7" s="4" t="e">
        <f>pikasStopName()</f>
        <v>#NAME?</v>
      </c>
      <c r="C7" s="36" t="e">
        <f>pikasStopKm()</f>
        <v>#NAME?</v>
      </c>
      <c r="D7" s="36" t="e">
        <f ca="1">OFFSET(C7,1,0)-C7</f>
        <v>#NAME?</v>
      </c>
      <c r="E7" s="30" t="e">
        <f>pikasStopNum()</f>
        <v>#NAME?</v>
      </c>
      <c r="F7" s="53"/>
      <c r="G7" s="5"/>
      <c r="H7" s="21"/>
      <c r="I7" s="13"/>
    </row>
    <row r="8" spans="1:9" ht="12.75">
      <c r="A8" s="3" t="e">
        <f ca="1">IF(B8&lt;&gt;"",OFFSET(A8,-1,0)+1,"")</f>
        <v>#NAME?</v>
      </c>
      <c r="B8" s="4" t="e">
        <f aca="true" t="shared" si="0" ref="B8:B16">pikasStopName()</f>
        <v>#NAME?</v>
      </c>
      <c r="C8" s="36" t="e">
        <f aca="true" t="shared" si="1" ref="C8:C16">pikasStopKm()</f>
        <v>#NAME?</v>
      </c>
      <c r="D8" s="36" t="e">
        <f aca="true" ca="1" t="shared" si="2" ref="D8:D16">OFFSET(C8,1,0)-C8</f>
        <v>#NAME?</v>
      </c>
      <c r="E8" s="30" t="e">
        <f aca="true" t="shared" si="3" ref="E8:E16">pikasStopNum()</f>
        <v>#NAME?</v>
      </c>
      <c r="F8" s="53"/>
      <c r="G8" s="5"/>
      <c r="H8" s="21"/>
      <c r="I8" s="13"/>
    </row>
    <row r="9" spans="1:9" ht="12.75">
      <c r="A9" s="3" t="e">
        <f aca="true" ca="1" t="shared" si="4" ref="A9:A16">IF(B9&lt;&gt;"",OFFSET(A9,-1,0)+1,"")</f>
        <v>#NAME?</v>
      </c>
      <c r="B9" s="4" t="e">
        <f t="shared" si="0"/>
        <v>#NAME?</v>
      </c>
      <c r="C9" s="36" t="e">
        <f t="shared" si="1"/>
        <v>#NAME?</v>
      </c>
      <c r="D9" s="36" t="e">
        <f ca="1" t="shared" si="2"/>
        <v>#NAME?</v>
      </c>
      <c r="E9" s="30" t="e">
        <f t="shared" si="3"/>
        <v>#NAME?</v>
      </c>
      <c r="F9" s="53"/>
      <c r="G9" s="5"/>
      <c r="H9" s="21"/>
      <c r="I9" s="13"/>
    </row>
    <row r="10" spans="1:9" ht="12.75">
      <c r="A10" s="3" t="e">
        <f ca="1" t="shared" si="4"/>
        <v>#NAME?</v>
      </c>
      <c r="B10" s="4" t="e">
        <f t="shared" si="0"/>
        <v>#NAME?</v>
      </c>
      <c r="C10" s="36" t="e">
        <f t="shared" si="1"/>
        <v>#NAME?</v>
      </c>
      <c r="D10" s="36" t="e">
        <f ca="1" t="shared" si="2"/>
        <v>#NAME?</v>
      </c>
      <c r="E10" s="30" t="e">
        <f t="shared" si="3"/>
        <v>#NAME?</v>
      </c>
      <c r="F10" s="53"/>
      <c r="G10" s="5"/>
      <c r="H10" s="21"/>
      <c r="I10" s="13"/>
    </row>
    <row r="11" spans="1:9" ht="12.75">
      <c r="A11" s="3" t="e">
        <f ca="1" t="shared" si="4"/>
        <v>#NAME?</v>
      </c>
      <c r="B11" s="4" t="e">
        <f t="shared" si="0"/>
        <v>#NAME?</v>
      </c>
      <c r="C11" s="36" t="e">
        <f t="shared" si="1"/>
        <v>#NAME?</v>
      </c>
      <c r="D11" s="36" t="e">
        <f ca="1" t="shared" si="2"/>
        <v>#NAME?</v>
      </c>
      <c r="E11" s="30" t="e">
        <f t="shared" si="3"/>
        <v>#NAME?</v>
      </c>
      <c r="F11" s="53"/>
      <c r="G11" s="5"/>
      <c r="H11" s="21"/>
      <c r="I11" s="13"/>
    </row>
    <row r="12" spans="1:9" ht="12.75">
      <c r="A12" s="3" t="e">
        <f ca="1" t="shared" si="4"/>
        <v>#NAME?</v>
      </c>
      <c r="B12" s="4" t="e">
        <f t="shared" si="0"/>
        <v>#NAME?</v>
      </c>
      <c r="C12" s="36" t="e">
        <f t="shared" si="1"/>
        <v>#NAME?</v>
      </c>
      <c r="D12" s="36" t="e">
        <f ca="1" t="shared" si="2"/>
        <v>#NAME?</v>
      </c>
      <c r="E12" s="30" t="e">
        <f t="shared" si="3"/>
        <v>#NAME?</v>
      </c>
      <c r="F12" s="53"/>
      <c r="G12" s="5"/>
      <c r="H12" s="21"/>
      <c r="I12" s="13"/>
    </row>
    <row r="13" spans="1:9" ht="12.75">
      <c r="A13" s="3" t="e">
        <f ca="1" t="shared" si="4"/>
        <v>#NAME?</v>
      </c>
      <c r="B13" s="4" t="e">
        <f t="shared" si="0"/>
        <v>#NAME?</v>
      </c>
      <c r="C13" s="36" t="e">
        <f t="shared" si="1"/>
        <v>#NAME?</v>
      </c>
      <c r="D13" s="36" t="e">
        <f ca="1" t="shared" si="2"/>
        <v>#NAME?</v>
      </c>
      <c r="E13" s="30" t="e">
        <f t="shared" si="3"/>
        <v>#NAME?</v>
      </c>
      <c r="F13" s="53"/>
      <c r="G13" s="5"/>
      <c r="H13" s="21"/>
      <c r="I13" s="13"/>
    </row>
    <row r="14" spans="1:9" ht="12.75">
      <c r="A14" s="3" t="e">
        <f ca="1" t="shared" si="4"/>
        <v>#NAME?</v>
      </c>
      <c r="B14" s="4" t="e">
        <f t="shared" si="0"/>
        <v>#NAME?</v>
      </c>
      <c r="C14" s="36" t="e">
        <f t="shared" si="1"/>
        <v>#NAME?</v>
      </c>
      <c r="D14" s="36" t="e">
        <f ca="1" t="shared" si="2"/>
        <v>#NAME?</v>
      </c>
      <c r="E14" s="30" t="e">
        <f t="shared" si="3"/>
        <v>#NAME?</v>
      </c>
      <c r="F14" s="53"/>
      <c r="G14" s="5"/>
      <c r="H14" s="21"/>
      <c r="I14" s="13"/>
    </row>
    <row r="15" spans="1:9" ht="12.75">
      <c r="A15" s="3" t="e">
        <f ca="1" t="shared" si="4"/>
        <v>#NAME?</v>
      </c>
      <c r="B15" s="4" t="e">
        <f t="shared" si="0"/>
        <v>#NAME?</v>
      </c>
      <c r="C15" s="36" t="e">
        <f t="shared" si="1"/>
        <v>#NAME?</v>
      </c>
      <c r="D15" s="36" t="e">
        <f ca="1" t="shared" si="2"/>
        <v>#NAME?</v>
      </c>
      <c r="E15" s="30" t="e">
        <f t="shared" si="3"/>
        <v>#NAME?</v>
      </c>
      <c r="F15" s="53"/>
      <c r="G15" s="5"/>
      <c r="H15" s="21"/>
      <c r="I15" s="13"/>
    </row>
    <row r="16" spans="1:9" ht="13.5" thickBot="1">
      <c r="A16" s="3" t="e">
        <f ca="1" t="shared" si="4"/>
        <v>#NAME?</v>
      </c>
      <c r="B16" s="4" t="e">
        <f t="shared" si="0"/>
        <v>#NAME?</v>
      </c>
      <c r="C16" s="36" t="e">
        <f t="shared" si="1"/>
        <v>#NAME?</v>
      </c>
      <c r="D16" s="36" t="e">
        <f ca="1" t="shared" si="2"/>
        <v>#NAME?</v>
      </c>
      <c r="E16" s="30" t="e">
        <f t="shared" si="3"/>
        <v>#NAME?</v>
      </c>
      <c r="F16" s="54"/>
      <c r="G16" s="6"/>
      <c r="H16" s="22"/>
      <c r="I16" s="13"/>
    </row>
    <row r="17" spans="1:9" ht="12.75">
      <c r="A17" s="7"/>
      <c r="B17" s="8"/>
      <c r="C17" s="8"/>
      <c r="D17" s="9"/>
      <c r="E17" s="10"/>
      <c r="F17" s="11" t="s">
        <v>12</v>
      </c>
      <c r="G17" s="12" t="s">
        <v>2</v>
      </c>
      <c r="H17" s="24" t="s">
        <v>2</v>
      </c>
      <c r="I17" s="13"/>
    </row>
    <row r="18" spans="1:9" ht="12.75">
      <c r="A18" s="13" t="s">
        <v>3</v>
      </c>
      <c r="B18" s="14"/>
      <c r="C18" s="14"/>
      <c r="D18" s="15"/>
      <c r="E18" s="16"/>
      <c r="F18" s="17" t="s">
        <v>13</v>
      </c>
      <c r="G18" s="51" t="e">
        <f>pikasTripKm()</f>
        <v>#NAME?</v>
      </c>
      <c r="H18" s="52" t="e">
        <f>pikasTripKm()</f>
        <v>#NAME?</v>
      </c>
      <c r="I18" s="13"/>
    </row>
    <row r="19" spans="1:9" ht="12.75">
      <c r="A19" s="13" t="s">
        <v>4</v>
      </c>
      <c r="B19" s="14"/>
      <c r="C19" s="14"/>
      <c r="D19" s="15"/>
      <c r="E19" s="16"/>
      <c r="F19" s="17" t="s">
        <v>14</v>
      </c>
      <c r="G19" s="34" t="e">
        <f>pikasTripDuration()/(24*60)</f>
        <v>#NAME?</v>
      </c>
      <c r="H19" s="35" t="e">
        <f>pikasTripDuration()/(24*60)</f>
        <v>#NAME?</v>
      </c>
      <c r="I19" s="13"/>
    </row>
    <row r="20" spans="1:9" ht="12.75">
      <c r="A20" s="13"/>
      <c r="B20" s="14"/>
      <c r="C20" s="14"/>
      <c r="D20" s="15"/>
      <c r="E20" s="16"/>
      <c r="F20" s="17" t="s">
        <v>15</v>
      </c>
      <c r="G20" s="18"/>
      <c r="H20" s="25"/>
      <c r="I20" s="13"/>
    </row>
    <row r="21" spans="1:9" ht="12.75">
      <c r="A21" s="13"/>
      <c r="B21" s="14"/>
      <c r="C21" s="14"/>
      <c r="D21" s="15"/>
      <c r="E21" s="16"/>
      <c r="F21" s="17" t="s">
        <v>18</v>
      </c>
      <c r="G21" s="18">
        <v>1</v>
      </c>
      <c r="H21" s="25">
        <v>1</v>
      </c>
      <c r="I21" s="13"/>
    </row>
    <row r="22" spans="1:9" ht="12.75">
      <c r="A22" s="13"/>
      <c r="B22" s="14"/>
      <c r="C22" s="14"/>
      <c r="D22" s="15"/>
      <c r="E22" s="156" t="s">
        <v>16</v>
      </c>
      <c r="F22" s="157"/>
      <c r="G22" s="32" t="e">
        <f>G18/(24*IF(G19&gt;0,G19,1))</f>
        <v>#NAME?</v>
      </c>
      <c r="H22" s="33" t="e">
        <f>H18/(24*IF(H19&gt;0,H19,1))</f>
        <v>#NAME?</v>
      </c>
      <c r="I22" s="13"/>
    </row>
    <row r="23" spans="1:9" ht="13.5" thickBot="1">
      <c r="A23" s="47"/>
      <c r="B23" s="48"/>
      <c r="C23" s="48"/>
      <c r="D23" s="49"/>
      <c r="E23" s="19"/>
      <c r="F23" s="46" t="s">
        <v>17</v>
      </c>
      <c r="G23" s="20"/>
      <c r="H23" s="26"/>
      <c r="I23" s="13"/>
    </row>
    <row r="24" spans="3:13" s="14" customFormat="1" ht="31.5" customHeight="1">
      <c r="C24" s="39"/>
      <c r="E24" s="40"/>
      <c r="F24" s="40"/>
      <c r="G24" s="41"/>
      <c r="H24" s="40"/>
      <c r="I24" s="40"/>
      <c r="M24" s="42"/>
    </row>
    <row r="25" spans="3:12" s="14" customFormat="1" ht="16.5" customHeight="1">
      <c r="C25" s="43"/>
      <c r="D25" s="43" t="s">
        <v>19</v>
      </c>
      <c r="E25" s="29"/>
      <c r="F25" s="50" t="e">
        <f>F2</f>
        <v>#NAME?</v>
      </c>
      <c r="G25" s="44"/>
      <c r="H25" s="37"/>
      <c r="L25" s="45"/>
    </row>
    <row r="26" spans="4:12" s="14" customFormat="1" ht="16.5" customHeight="1">
      <c r="D26" s="31"/>
      <c r="G26" s="31"/>
      <c r="H26" s="31"/>
      <c r="I26" s="31"/>
      <c r="J26" s="31"/>
      <c r="K26" s="31"/>
      <c r="L26" s="31"/>
    </row>
    <row r="27" spans="4:12" ht="12.75" customHeight="1" thickBot="1">
      <c r="D27" s="14"/>
      <c r="E27" s="14"/>
      <c r="G27" s="14"/>
      <c r="H27" s="14"/>
      <c r="I27" s="14"/>
      <c r="J27" s="38"/>
      <c r="K27" s="1"/>
      <c r="L27" s="1"/>
    </row>
    <row r="28" spans="1:9" ht="48" customHeight="1">
      <c r="A28" s="158" t="s">
        <v>0</v>
      </c>
      <c r="B28" s="154" t="s">
        <v>9</v>
      </c>
      <c r="C28" s="154" t="s">
        <v>5</v>
      </c>
      <c r="D28" s="154" t="s">
        <v>6</v>
      </c>
      <c r="E28" s="154" t="s">
        <v>7</v>
      </c>
      <c r="F28" s="154" t="s">
        <v>8</v>
      </c>
      <c r="G28" s="2" t="s">
        <v>10</v>
      </c>
      <c r="H28" s="23" t="s">
        <v>11</v>
      </c>
      <c r="I28" s="13"/>
    </row>
    <row r="29" spans="1:9" ht="13.5" thickBot="1">
      <c r="A29" s="159"/>
      <c r="B29" s="155"/>
      <c r="C29" s="155"/>
      <c r="D29" s="155"/>
      <c r="E29" s="155"/>
      <c r="F29" s="155"/>
      <c r="G29" s="27">
        <v>2</v>
      </c>
      <c r="H29" s="28">
        <f>G29+2</f>
        <v>4</v>
      </c>
      <c r="I29" s="13"/>
    </row>
    <row r="30" spans="1:9" ht="12.75">
      <c r="A30" s="3">
        <v>1</v>
      </c>
      <c r="B30" s="4" t="e">
        <f>pikasStopName()</f>
        <v>#NAME?</v>
      </c>
      <c r="C30" s="36" t="e">
        <f>pikasStopKm()</f>
        <v>#NAME?</v>
      </c>
      <c r="D30" s="36" t="e">
        <f ca="1">OFFSET(C30,1,0)-C30</f>
        <v>#NAME?</v>
      </c>
      <c r="E30" s="30" t="e">
        <f>pikasStopNum()</f>
        <v>#NAME?</v>
      </c>
      <c r="F30" s="53"/>
      <c r="G30" s="5"/>
      <c r="H30" s="21"/>
      <c r="I30" s="13"/>
    </row>
    <row r="31" spans="1:9" ht="12.75">
      <c r="A31" s="3" t="e">
        <f ca="1">IF(B31&lt;&gt;"",OFFSET(A31,-1,0)+1,"")</f>
        <v>#NAME?</v>
      </c>
      <c r="B31" s="4" t="e">
        <f aca="true" t="shared" si="5" ref="B31:B39">pikasStopName()</f>
        <v>#NAME?</v>
      </c>
      <c r="C31" s="36" t="e">
        <f aca="true" t="shared" si="6" ref="C31:C39">pikasStopKm()</f>
        <v>#NAME?</v>
      </c>
      <c r="D31" s="36" t="e">
        <f aca="true" ca="1" t="shared" si="7" ref="D31:D39">OFFSET(C31,1,0)-C31</f>
        <v>#NAME?</v>
      </c>
      <c r="E31" s="30" t="e">
        <f aca="true" t="shared" si="8" ref="E31:E39">pikasStopNum()</f>
        <v>#NAME?</v>
      </c>
      <c r="F31" s="53"/>
      <c r="G31" s="5"/>
      <c r="H31" s="21"/>
      <c r="I31" s="13"/>
    </row>
    <row r="32" spans="1:9" ht="12.75">
      <c r="A32" s="3" t="e">
        <f aca="true" ca="1" t="shared" si="9" ref="A32:A39">IF(B32&lt;&gt;"",OFFSET(A32,-1,0)+1,"")</f>
        <v>#NAME?</v>
      </c>
      <c r="B32" s="4" t="e">
        <f t="shared" si="5"/>
        <v>#NAME?</v>
      </c>
      <c r="C32" s="36" t="e">
        <f t="shared" si="6"/>
        <v>#NAME?</v>
      </c>
      <c r="D32" s="36" t="e">
        <f ca="1" t="shared" si="7"/>
        <v>#NAME?</v>
      </c>
      <c r="E32" s="30" t="e">
        <f t="shared" si="8"/>
        <v>#NAME?</v>
      </c>
      <c r="F32" s="53"/>
      <c r="G32" s="5"/>
      <c r="H32" s="21"/>
      <c r="I32" s="13"/>
    </row>
    <row r="33" spans="1:9" ht="12.75">
      <c r="A33" s="3" t="e">
        <f ca="1" t="shared" si="9"/>
        <v>#NAME?</v>
      </c>
      <c r="B33" s="4" t="e">
        <f t="shared" si="5"/>
        <v>#NAME?</v>
      </c>
      <c r="C33" s="36" t="e">
        <f t="shared" si="6"/>
        <v>#NAME?</v>
      </c>
      <c r="D33" s="36" t="e">
        <f ca="1" t="shared" si="7"/>
        <v>#NAME?</v>
      </c>
      <c r="E33" s="30" t="e">
        <f t="shared" si="8"/>
        <v>#NAME?</v>
      </c>
      <c r="F33" s="53"/>
      <c r="G33" s="5"/>
      <c r="H33" s="21"/>
      <c r="I33" s="13"/>
    </row>
    <row r="34" spans="1:9" ht="12.75">
      <c r="A34" s="3" t="e">
        <f ca="1" t="shared" si="9"/>
        <v>#NAME?</v>
      </c>
      <c r="B34" s="4" t="e">
        <f t="shared" si="5"/>
        <v>#NAME?</v>
      </c>
      <c r="C34" s="36" t="e">
        <f t="shared" si="6"/>
        <v>#NAME?</v>
      </c>
      <c r="D34" s="36" t="e">
        <f ca="1" t="shared" si="7"/>
        <v>#NAME?</v>
      </c>
      <c r="E34" s="30" t="e">
        <f t="shared" si="8"/>
        <v>#NAME?</v>
      </c>
      <c r="F34" s="53"/>
      <c r="G34" s="5"/>
      <c r="H34" s="21"/>
      <c r="I34" s="13"/>
    </row>
    <row r="35" spans="1:9" ht="12.75">
      <c r="A35" s="3" t="e">
        <f ca="1" t="shared" si="9"/>
        <v>#NAME?</v>
      </c>
      <c r="B35" s="4" t="e">
        <f t="shared" si="5"/>
        <v>#NAME?</v>
      </c>
      <c r="C35" s="36" t="e">
        <f t="shared" si="6"/>
        <v>#NAME?</v>
      </c>
      <c r="D35" s="36" t="e">
        <f ca="1" t="shared" si="7"/>
        <v>#NAME?</v>
      </c>
      <c r="E35" s="30" t="e">
        <f t="shared" si="8"/>
        <v>#NAME?</v>
      </c>
      <c r="F35" s="53"/>
      <c r="G35" s="5"/>
      <c r="H35" s="21"/>
      <c r="I35" s="13"/>
    </row>
    <row r="36" spans="1:9" ht="12.75">
      <c r="A36" s="3" t="e">
        <f ca="1" t="shared" si="9"/>
        <v>#NAME?</v>
      </c>
      <c r="B36" s="4" t="e">
        <f t="shared" si="5"/>
        <v>#NAME?</v>
      </c>
      <c r="C36" s="36" t="e">
        <f t="shared" si="6"/>
        <v>#NAME?</v>
      </c>
      <c r="D36" s="36" t="e">
        <f ca="1" t="shared" si="7"/>
        <v>#NAME?</v>
      </c>
      <c r="E36" s="30" t="e">
        <f t="shared" si="8"/>
        <v>#NAME?</v>
      </c>
      <c r="F36" s="53"/>
      <c r="G36" s="5"/>
      <c r="H36" s="21"/>
      <c r="I36" s="13"/>
    </row>
    <row r="37" spans="1:9" ht="12.75">
      <c r="A37" s="3" t="e">
        <f ca="1" t="shared" si="9"/>
        <v>#NAME?</v>
      </c>
      <c r="B37" s="4" t="e">
        <f t="shared" si="5"/>
        <v>#NAME?</v>
      </c>
      <c r="C37" s="36" t="e">
        <f t="shared" si="6"/>
        <v>#NAME?</v>
      </c>
      <c r="D37" s="36" t="e">
        <f ca="1" t="shared" si="7"/>
        <v>#NAME?</v>
      </c>
      <c r="E37" s="30" t="e">
        <f t="shared" si="8"/>
        <v>#NAME?</v>
      </c>
      <c r="F37" s="53"/>
      <c r="G37" s="5"/>
      <c r="H37" s="21"/>
      <c r="I37" s="13"/>
    </row>
    <row r="38" spans="1:9" ht="12.75">
      <c r="A38" s="3" t="e">
        <f ca="1" t="shared" si="9"/>
        <v>#NAME?</v>
      </c>
      <c r="B38" s="4" t="e">
        <f t="shared" si="5"/>
        <v>#NAME?</v>
      </c>
      <c r="C38" s="36" t="e">
        <f t="shared" si="6"/>
        <v>#NAME?</v>
      </c>
      <c r="D38" s="36" t="e">
        <f ca="1" t="shared" si="7"/>
        <v>#NAME?</v>
      </c>
      <c r="E38" s="30" t="e">
        <f t="shared" si="8"/>
        <v>#NAME?</v>
      </c>
      <c r="F38" s="53"/>
      <c r="G38" s="5"/>
      <c r="H38" s="21"/>
      <c r="I38" s="13"/>
    </row>
    <row r="39" spans="1:9" ht="13.5" thickBot="1">
      <c r="A39" s="3" t="e">
        <f ca="1" t="shared" si="9"/>
        <v>#NAME?</v>
      </c>
      <c r="B39" s="4" t="e">
        <f t="shared" si="5"/>
        <v>#NAME?</v>
      </c>
      <c r="C39" s="36" t="e">
        <f t="shared" si="6"/>
        <v>#NAME?</v>
      </c>
      <c r="D39" s="36" t="e">
        <f ca="1" t="shared" si="7"/>
        <v>#NAME?</v>
      </c>
      <c r="E39" s="30" t="e">
        <f t="shared" si="8"/>
        <v>#NAME?</v>
      </c>
      <c r="F39" s="54"/>
      <c r="G39" s="6"/>
      <c r="H39" s="22"/>
      <c r="I39" s="13"/>
    </row>
    <row r="40" spans="1:9" ht="12.75">
      <c r="A40" s="7"/>
      <c r="B40" s="8"/>
      <c r="C40" s="8"/>
      <c r="D40" s="9"/>
      <c r="E40" s="10"/>
      <c r="F40" s="11" t="s">
        <v>12</v>
      </c>
      <c r="G40" s="12" t="s">
        <v>2</v>
      </c>
      <c r="H40" s="24" t="s">
        <v>2</v>
      </c>
      <c r="I40" s="13"/>
    </row>
    <row r="41" spans="1:9" ht="12.75">
      <c r="A41" s="13" t="s">
        <v>3</v>
      </c>
      <c r="B41" s="14"/>
      <c r="C41" s="14"/>
      <c r="D41" s="15"/>
      <c r="E41" s="16"/>
      <c r="F41" s="17" t="s">
        <v>13</v>
      </c>
      <c r="G41" s="51" t="e">
        <f>pikasTripKm()</f>
        <v>#NAME?</v>
      </c>
      <c r="H41" s="52" t="e">
        <f>pikasTripKm()</f>
        <v>#NAME?</v>
      </c>
      <c r="I41" s="13"/>
    </row>
    <row r="42" spans="1:9" ht="12.75">
      <c r="A42" s="13" t="s">
        <v>4</v>
      </c>
      <c r="B42" s="14"/>
      <c r="C42" s="14"/>
      <c r="D42" s="15"/>
      <c r="E42" s="16"/>
      <c r="F42" s="17" t="s">
        <v>14</v>
      </c>
      <c r="G42" s="34" t="e">
        <f>pikasTripDuration()/(24*60)</f>
        <v>#NAME?</v>
      </c>
      <c r="H42" s="35" t="e">
        <f>pikasTripDuration()/(24*60)</f>
        <v>#NAME?</v>
      </c>
      <c r="I42" s="13"/>
    </row>
    <row r="43" spans="1:9" ht="12.75">
      <c r="A43" s="13"/>
      <c r="B43" s="14"/>
      <c r="C43" s="14"/>
      <c r="D43" s="15"/>
      <c r="E43" s="16"/>
      <c r="F43" s="17" t="s">
        <v>15</v>
      </c>
      <c r="G43" s="18"/>
      <c r="H43" s="25"/>
      <c r="I43" s="13"/>
    </row>
    <row r="44" spans="1:9" ht="12.75">
      <c r="A44" s="13"/>
      <c r="B44" s="14"/>
      <c r="C44" s="14"/>
      <c r="D44" s="15"/>
      <c r="E44" s="16"/>
      <c r="F44" s="17" t="s">
        <v>18</v>
      </c>
      <c r="G44" s="18">
        <v>1</v>
      </c>
      <c r="H44" s="25">
        <v>1</v>
      </c>
      <c r="I44" s="13"/>
    </row>
    <row r="45" spans="1:9" ht="12.75">
      <c r="A45" s="13"/>
      <c r="B45" s="14"/>
      <c r="C45" s="14"/>
      <c r="D45" s="15"/>
      <c r="E45" s="156" t="s">
        <v>16</v>
      </c>
      <c r="F45" s="157"/>
      <c r="G45" s="32" t="e">
        <f>G41/(24*IF(G42&gt;0,G42,1))</f>
        <v>#NAME?</v>
      </c>
      <c r="H45" s="33" t="e">
        <f>H41/(24*IF(H42&gt;0,H42,1))</f>
        <v>#NAME?</v>
      </c>
      <c r="I45" s="13"/>
    </row>
    <row r="46" spans="1:9" ht="13.5" thickBot="1">
      <c r="A46" s="47"/>
      <c r="B46" s="48"/>
      <c r="C46" s="48"/>
      <c r="D46" s="49"/>
      <c r="E46" s="19"/>
      <c r="F46" s="46" t="s">
        <v>17</v>
      </c>
      <c r="G46" s="20"/>
      <c r="H46" s="26"/>
      <c r="I46" s="13"/>
    </row>
  </sheetData>
  <sheetProtection/>
  <mergeCells count="14">
    <mergeCell ref="A5:A6"/>
    <mergeCell ref="B5:B6"/>
    <mergeCell ref="C5:C6"/>
    <mergeCell ref="D5:D6"/>
    <mergeCell ref="A28:A29"/>
    <mergeCell ref="B28:B29"/>
    <mergeCell ref="C28:C29"/>
    <mergeCell ref="D28:D29"/>
    <mergeCell ref="E28:E29"/>
    <mergeCell ref="F28:F29"/>
    <mergeCell ref="E5:E6"/>
    <mergeCell ref="F5:F6"/>
    <mergeCell ref="E45:F45"/>
    <mergeCell ref="E22:F22"/>
  </mergeCells>
  <printOptions/>
  <pageMargins left="0.7480314960629921" right="0.5511811023622047" top="0.3937007874015748" bottom="0.3937007874015748" header="0" footer="0"/>
  <pageSetup fitToHeight="2" fitToWidth="99" horizontalDpi="300" verticalDpi="300" orientation="landscape" pageOrder="overThenDown" r:id="rId2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6"/>
  <dimension ref="A1:M4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421875" style="0" customWidth="1"/>
    <col min="2" max="2" width="14.28125" style="0" customWidth="1"/>
    <col min="3" max="4" width="13.140625" style="0" customWidth="1"/>
    <col min="5" max="5" width="11.7109375" style="0" customWidth="1"/>
    <col min="6" max="6" width="13.140625" style="0" customWidth="1"/>
    <col min="7" max="15" width="6.57421875" style="0" customWidth="1"/>
  </cols>
  <sheetData>
    <row r="1" spans="3:13" s="14" customFormat="1" ht="31.5" customHeight="1">
      <c r="C1" s="39"/>
      <c r="E1" s="40"/>
      <c r="F1" s="40"/>
      <c r="G1" s="41"/>
      <c r="H1" s="40"/>
      <c r="I1" s="40"/>
      <c r="M1" s="42"/>
    </row>
    <row r="2" spans="3:12" s="14" customFormat="1" ht="16.5" customHeight="1">
      <c r="C2" s="43"/>
      <c r="D2" s="43"/>
      <c r="E2" s="29" t="s">
        <v>20</v>
      </c>
      <c r="F2" s="50" t="e">
        <f>"Nr."&amp;pikasRoute()</f>
        <v>#NAME?</v>
      </c>
      <c r="G2" s="44"/>
      <c r="H2" s="37"/>
      <c r="L2" s="45"/>
    </row>
    <row r="3" spans="4:12" s="14" customFormat="1" ht="16.5" customHeight="1">
      <c r="D3" s="31"/>
      <c r="G3" s="31"/>
      <c r="H3" s="31"/>
      <c r="I3" s="31"/>
      <c r="J3" s="31"/>
      <c r="K3" s="31"/>
      <c r="L3" s="31"/>
    </row>
    <row r="4" spans="4:12" ht="12.75" customHeight="1" thickBot="1">
      <c r="D4" s="14"/>
      <c r="E4" s="14"/>
      <c r="G4" s="14"/>
      <c r="H4" s="14"/>
      <c r="I4" s="14"/>
      <c r="J4" s="38"/>
      <c r="K4" s="1"/>
      <c r="L4" s="1"/>
    </row>
    <row r="5" spans="1:9" ht="48" customHeight="1">
      <c r="A5" s="158" t="s">
        <v>0</v>
      </c>
      <c r="B5" s="154" t="s">
        <v>21</v>
      </c>
      <c r="C5" s="154" t="s">
        <v>22</v>
      </c>
      <c r="D5" s="154" t="s">
        <v>23</v>
      </c>
      <c r="E5" s="154" t="s">
        <v>24</v>
      </c>
      <c r="F5" s="154" t="s">
        <v>25</v>
      </c>
      <c r="G5" s="2" t="s">
        <v>26</v>
      </c>
      <c r="H5" s="23" t="s">
        <v>27</v>
      </c>
      <c r="I5" s="13"/>
    </row>
    <row r="6" spans="1:9" ht="13.5" thickBot="1">
      <c r="A6" s="159"/>
      <c r="B6" s="155"/>
      <c r="C6" s="155"/>
      <c r="D6" s="155"/>
      <c r="E6" s="155"/>
      <c r="F6" s="155"/>
      <c r="G6" s="27" t="s">
        <v>1</v>
      </c>
      <c r="H6" s="28">
        <f>G6+2</f>
        <v>3</v>
      </c>
      <c r="I6" s="13"/>
    </row>
    <row r="7" spans="1:9" ht="12.75">
      <c r="A7" s="3">
        <v>1</v>
      </c>
      <c r="B7" s="4" t="e">
        <f aca="true" t="shared" si="0" ref="B7:B16">pikasStopName()</f>
        <v>#NAME?</v>
      </c>
      <c r="C7" s="36" t="e">
        <f aca="true" t="shared" si="1" ref="C7:C16">pikasStopKm()</f>
        <v>#NAME?</v>
      </c>
      <c r="D7" s="36" t="e">
        <f aca="true" ca="1" t="shared" si="2" ref="D7:D16">OFFSET(C7,1,0)-C7</f>
        <v>#NAME?</v>
      </c>
      <c r="E7" s="30" t="e">
        <f aca="true" t="shared" si="3" ref="E7:E16">pikasStopNum()</f>
        <v>#NAME?</v>
      </c>
      <c r="F7" s="53"/>
      <c r="G7" s="5"/>
      <c r="H7" s="21"/>
      <c r="I7" s="13"/>
    </row>
    <row r="8" spans="1:9" ht="12.75">
      <c r="A8" s="3" t="e">
        <f aca="true" ca="1" t="shared" si="4" ref="A8:A16">IF(B8&lt;&gt;"",OFFSET(A8,-1,0)+1,"")</f>
        <v>#NAME?</v>
      </c>
      <c r="B8" s="4" t="e">
        <f t="shared" si="0"/>
        <v>#NAME?</v>
      </c>
      <c r="C8" s="36" t="e">
        <f t="shared" si="1"/>
        <v>#NAME?</v>
      </c>
      <c r="D8" s="36" t="e">
        <f ca="1" t="shared" si="2"/>
        <v>#NAME?</v>
      </c>
      <c r="E8" s="30" t="e">
        <f t="shared" si="3"/>
        <v>#NAME?</v>
      </c>
      <c r="F8" s="53"/>
      <c r="G8" s="5"/>
      <c r="H8" s="21"/>
      <c r="I8" s="13"/>
    </row>
    <row r="9" spans="1:9" ht="12.75">
      <c r="A9" s="3" t="e">
        <f ca="1" t="shared" si="4"/>
        <v>#NAME?</v>
      </c>
      <c r="B9" s="4" t="e">
        <f t="shared" si="0"/>
        <v>#NAME?</v>
      </c>
      <c r="C9" s="36" t="e">
        <f t="shared" si="1"/>
        <v>#NAME?</v>
      </c>
      <c r="D9" s="36" t="e">
        <f ca="1" t="shared" si="2"/>
        <v>#NAME?</v>
      </c>
      <c r="E9" s="30" t="e">
        <f t="shared" si="3"/>
        <v>#NAME?</v>
      </c>
      <c r="F9" s="53"/>
      <c r="G9" s="5"/>
      <c r="H9" s="21"/>
      <c r="I9" s="13"/>
    </row>
    <row r="10" spans="1:9" ht="12.75">
      <c r="A10" s="3" t="e">
        <f ca="1" t="shared" si="4"/>
        <v>#NAME?</v>
      </c>
      <c r="B10" s="4" t="e">
        <f t="shared" si="0"/>
        <v>#NAME?</v>
      </c>
      <c r="C10" s="36" t="e">
        <f t="shared" si="1"/>
        <v>#NAME?</v>
      </c>
      <c r="D10" s="36" t="e">
        <f ca="1" t="shared" si="2"/>
        <v>#NAME?</v>
      </c>
      <c r="E10" s="30" t="e">
        <f t="shared" si="3"/>
        <v>#NAME?</v>
      </c>
      <c r="F10" s="53"/>
      <c r="G10" s="5"/>
      <c r="H10" s="21"/>
      <c r="I10" s="13"/>
    </row>
    <row r="11" spans="1:9" ht="12.75">
      <c r="A11" s="3" t="e">
        <f ca="1" t="shared" si="4"/>
        <v>#NAME?</v>
      </c>
      <c r="B11" s="4" t="e">
        <f t="shared" si="0"/>
        <v>#NAME?</v>
      </c>
      <c r="C11" s="36" t="e">
        <f t="shared" si="1"/>
        <v>#NAME?</v>
      </c>
      <c r="D11" s="36" t="e">
        <f ca="1" t="shared" si="2"/>
        <v>#NAME?</v>
      </c>
      <c r="E11" s="30" t="e">
        <f t="shared" si="3"/>
        <v>#NAME?</v>
      </c>
      <c r="F11" s="53"/>
      <c r="G11" s="5"/>
      <c r="H11" s="21"/>
      <c r="I11" s="13"/>
    </row>
    <row r="12" spans="1:9" ht="12.75">
      <c r="A12" s="3" t="e">
        <f ca="1" t="shared" si="4"/>
        <v>#NAME?</v>
      </c>
      <c r="B12" s="4" t="e">
        <f t="shared" si="0"/>
        <v>#NAME?</v>
      </c>
      <c r="C12" s="36" t="e">
        <f t="shared" si="1"/>
        <v>#NAME?</v>
      </c>
      <c r="D12" s="36" t="e">
        <f ca="1" t="shared" si="2"/>
        <v>#NAME?</v>
      </c>
      <c r="E12" s="30" t="e">
        <f t="shared" si="3"/>
        <v>#NAME?</v>
      </c>
      <c r="F12" s="53"/>
      <c r="G12" s="5"/>
      <c r="H12" s="21"/>
      <c r="I12" s="13"/>
    </row>
    <row r="13" spans="1:9" ht="12.75">
      <c r="A13" s="3" t="e">
        <f ca="1" t="shared" si="4"/>
        <v>#NAME?</v>
      </c>
      <c r="B13" s="4" t="e">
        <f t="shared" si="0"/>
        <v>#NAME?</v>
      </c>
      <c r="C13" s="36" t="e">
        <f t="shared" si="1"/>
        <v>#NAME?</v>
      </c>
      <c r="D13" s="36" t="e">
        <f ca="1" t="shared" si="2"/>
        <v>#NAME?</v>
      </c>
      <c r="E13" s="30" t="e">
        <f t="shared" si="3"/>
        <v>#NAME?</v>
      </c>
      <c r="F13" s="53"/>
      <c r="G13" s="5"/>
      <c r="H13" s="21"/>
      <c r="I13" s="13"/>
    </row>
    <row r="14" spans="1:9" ht="12.75">
      <c r="A14" s="3" t="e">
        <f ca="1" t="shared" si="4"/>
        <v>#NAME?</v>
      </c>
      <c r="B14" s="4" t="e">
        <f t="shared" si="0"/>
        <v>#NAME?</v>
      </c>
      <c r="C14" s="36" t="e">
        <f t="shared" si="1"/>
        <v>#NAME?</v>
      </c>
      <c r="D14" s="36" t="e">
        <f ca="1" t="shared" si="2"/>
        <v>#NAME?</v>
      </c>
      <c r="E14" s="30" t="e">
        <f t="shared" si="3"/>
        <v>#NAME?</v>
      </c>
      <c r="F14" s="53"/>
      <c r="G14" s="5"/>
      <c r="H14" s="21"/>
      <c r="I14" s="13"/>
    </row>
    <row r="15" spans="1:9" ht="12.75">
      <c r="A15" s="3" t="e">
        <f ca="1" t="shared" si="4"/>
        <v>#NAME?</v>
      </c>
      <c r="B15" s="4" t="e">
        <f t="shared" si="0"/>
        <v>#NAME?</v>
      </c>
      <c r="C15" s="36" t="e">
        <f t="shared" si="1"/>
        <v>#NAME?</v>
      </c>
      <c r="D15" s="36" t="e">
        <f ca="1" t="shared" si="2"/>
        <v>#NAME?</v>
      </c>
      <c r="E15" s="30" t="e">
        <f t="shared" si="3"/>
        <v>#NAME?</v>
      </c>
      <c r="F15" s="53"/>
      <c r="G15" s="5"/>
      <c r="H15" s="21"/>
      <c r="I15" s="13"/>
    </row>
    <row r="16" spans="1:9" ht="13.5" thickBot="1">
      <c r="A16" s="3" t="e">
        <f ca="1" t="shared" si="4"/>
        <v>#NAME?</v>
      </c>
      <c r="B16" s="4" t="e">
        <f t="shared" si="0"/>
        <v>#NAME?</v>
      </c>
      <c r="C16" s="36" t="e">
        <f t="shared" si="1"/>
        <v>#NAME?</v>
      </c>
      <c r="D16" s="36" t="e">
        <f ca="1" t="shared" si="2"/>
        <v>#NAME?</v>
      </c>
      <c r="E16" s="30" t="e">
        <f t="shared" si="3"/>
        <v>#NAME?</v>
      </c>
      <c r="F16" s="54"/>
      <c r="G16" s="6"/>
      <c r="H16" s="22"/>
      <c r="I16" s="13"/>
    </row>
    <row r="17" spans="1:9" ht="12.75">
      <c r="A17" s="7"/>
      <c r="B17" s="8"/>
      <c r="C17" s="8"/>
      <c r="D17" s="9"/>
      <c r="E17" s="10"/>
      <c r="F17" s="11" t="s">
        <v>28</v>
      </c>
      <c r="G17" s="12" t="s">
        <v>2</v>
      </c>
      <c r="H17" s="24" t="s">
        <v>2</v>
      </c>
      <c r="I17" s="13"/>
    </row>
    <row r="18" spans="1:9" ht="12.75">
      <c r="A18" s="13"/>
      <c r="B18" s="14"/>
      <c r="C18" s="14"/>
      <c r="D18" s="15"/>
      <c r="E18" s="16"/>
      <c r="F18" s="17" t="s">
        <v>31</v>
      </c>
      <c r="G18" s="51" t="e">
        <f>pikasTripKm()</f>
        <v>#NAME?</v>
      </c>
      <c r="H18" s="52" t="e">
        <f>pikasTripKm()</f>
        <v>#NAME?</v>
      </c>
      <c r="I18" s="13"/>
    </row>
    <row r="19" spans="1:9" ht="12.75">
      <c r="A19" s="13"/>
      <c r="B19" s="14"/>
      <c r="C19" s="14"/>
      <c r="D19" s="15"/>
      <c r="E19" s="16"/>
      <c r="F19" s="17" t="s">
        <v>30</v>
      </c>
      <c r="G19" s="34" t="e">
        <f>pikasTripDuration()/(24*60)</f>
        <v>#NAME?</v>
      </c>
      <c r="H19" s="35" t="e">
        <f>pikasTripDuration()/(24*60)</f>
        <v>#NAME?</v>
      </c>
      <c r="I19" s="13"/>
    </row>
    <row r="20" spans="1:9" ht="13.5" thickBot="1">
      <c r="A20" s="47"/>
      <c r="B20" s="48"/>
      <c r="C20" s="48"/>
      <c r="D20" s="49"/>
      <c r="E20" s="164" t="s">
        <v>29</v>
      </c>
      <c r="F20" s="165"/>
      <c r="G20" s="55" t="e">
        <f>G18/(24*IF(G19&gt;0,G19,1))</f>
        <v>#NAME?</v>
      </c>
      <c r="H20" s="56" t="e">
        <f>H18/(24*IF(H19&gt;0,H19,1))</f>
        <v>#NAME?</v>
      </c>
      <c r="I20" s="13"/>
    </row>
    <row r="21" spans="3:13" s="14" customFormat="1" ht="31.5" customHeight="1">
      <c r="C21" s="39"/>
      <c r="E21" s="40"/>
      <c r="F21" s="40"/>
      <c r="G21" s="41"/>
      <c r="H21" s="40"/>
      <c r="I21" s="40"/>
      <c r="M21" s="42"/>
    </row>
    <row r="22" spans="3:12" s="14" customFormat="1" ht="16.5" customHeight="1">
      <c r="C22" s="43"/>
      <c r="D22" s="43"/>
      <c r="E22" s="29" t="s">
        <v>20</v>
      </c>
      <c r="F22" s="50" t="e">
        <f>F2</f>
        <v>#NAME?</v>
      </c>
      <c r="G22" s="44"/>
      <c r="H22" s="37"/>
      <c r="L22" s="45"/>
    </row>
    <row r="23" spans="4:12" s="14" customFormat="1" ht="16.5" customHeight="1">
      <c r="D23" s="31"/>
      <c r="G23" s="31"/>
      <c r="H23" s="31"/>
      <c r="I23" s="31"/>
      <c r="J23" s="31"/>
      <c r="K23" s="31"/>
      <c r="L23" s="31"/>
    </row>
    <row r="24" spans="4:12" ht="12.75" customHeight="1" thickBot="1">
      <c r="D24" s="14"/>
      <c r="E24" s="14"/>
      <c r="G24" s="14"/>
      <c r="H24" s="14"/>
      <c r="I24" s="14"/>
      <c r="J24" s="38"/>
      <c r="K24" s="1"/>
      <c r="L24" s="1"/>
    </row>
    <row r="25" spans="1:9" ht="48" customHeight="1">
      <c r="A25" s="160" t="s">
        <v>0</v>
      </c>
      <c r="B25" s="162" t="s">
        <v>21</v>
      </c>
      <c r="C25" s="162" t="s">
        <v>22</v>
      </c>
      <c r="D25" s="162" t="s">
        <v>23</v>
      </c>
      <c r="E25" s="162" t="s">
        <v>24</v>
      </c>
      <c r="F25" s="162" t="s">
        <v>25</v>
      </c>
      <c r="G25" s="2" t="s">
        <v>26</v>
      </c>
      <c r="H25" s="23" t="s">
        <v>27</v>
      </c>
      <c r="I25" s="13"/>
    </row>
    <row r="26" spans="1:9" ht="13.5" thickBot="1">
      <c r="A26" s="161"/>
      <c r="B26" s="163"/>
      <c r="C26" s="163"/>
      <c r="D26" s="163"/>
      <c r="E26" s="163"/>
      <c r="F26" s="163"/>
      <c r="G26" s="27">
        <v>2</v>
      </c>
      <c r="H26" s="28">
        <f>G26+2</f>
        <v>4</v>
      </c>
      <c r="I26" s="13"/>
    </row>
    <row r="27" spans="1:9" ht="12.75">
      <c r="A27" s="3">
        <v>1</v>
      </c>
      <c r="B27" s="4" t="e">
        <f aca="true" t="shared" si="5" ref="B27:B36">pikasStopName()</f>
        <v>#NAME?</v>
      </c>
      <c r="C27" s="36" t="e">
        <f aca="true" t="shared" si="6" ref="C27:C36">pikasStopKm()</f>
        <v>#NAME?</v>
      </c>
      <c r="D27" s="36" t="e">
        <f aca="true" ca="1" t="shared" si="7" ref="D27:D36">OFFSET(C27,1,0)-C27</f>
        <v>#NAME?</v>
      </c>
      <c r="E27" s="30" t="e">
        <f aca="true" t="shared" si="8" ref="E27:E36">pikasStopNum()</f>
        <v>#NAME?</v>
      </c>
      <c r="F27" s="53"/>
      <c r="G27" s="5"/>
      <c r="H27" s="21"/>
      <c r="I27" s="13"/>
    </row>
    <row r="28" spans="1:9" ht="12.75">
      <c r="A28" s="3" t="e">
        <f aca="true" ca="1" t="shared" si="9" ref="A28:A36">IF(B28&lt;&gt;"",OFFSET(A28,-1,0)+1,"")</f>
        <v>#NAME?</v>
      </c>
      <c r="B28" s="4" t="e">
        <f t="shared" si="5"/>
        <v>#NAME?</v>
      </c>
      <c r="C28" s="36" t="e">
        <f t="shared" si="6"/>
        <v>#NAME?</v>
      </c>
      <c r="D28" s="36" t="e">
        <f ca="1" t="shared" si="7"/>
        <v>#NAME?</v>
      </c>
      <c r="E28" s="30" t="e">
        <f t="shared" si="8"/>
        <v>#NAME?</v>
      </c>
      <c r="F28" s="53"/>
      <c r="G28" s="5"/>
      <c r="H28" s="21"/>
      <c r="I28" s="13"/>
    </row>
    <row r="29" spans="1:9" ht="12.75">
      <c r="A29" s="3" t="e">
        <f ca="1" t="shared" si="9"/>
        <v>#NAME?</v>
      </c>
      <c r="B29" s="4" t="e">
        <f t="shared" si="5"/>
        <v>#NAME?</v>
      </c>
      <c r="C29" s="36" t="e">
        <f t="shared" si="6"/>
        <v>#NAME?</v>
      </c>
      <c r="D29" s="36" t="e">
        <f ca="1" t="shared" si="7"/>
        <v>#NAME?</v>
      </c>
      <c r="E29" s="30" t="e">
        <f t="shared" si="8"/>
        <v>#NAME?</v>
      </c>
      <c r="F29" s="53"/>
      <c r="G29" s="5"/>
      <c r="H29" s="21"/>
      <c r="I29" s="13"/>
    </row>
    <row r="30" spans="1:9" ht="12.75">
      <c r="A30" s="3" t="e">
        <f ca="1" t="shared" si="9"/>
        <v>#NAME?</v>
      </c>
      <c r="B30" s="4" t="e">
        <f t="shared" si="5"/>
        <v>#NAME?</v>
      </c>
      <c r="C30" s="36" t="e">
        <f t="shared" si="6"/>
        <v>#NAME?</v>
      </c>
      <c r="D30" s="36" t="e">
        <f ca="1" t="shared" si="7"/>
        <v>#NAME?</v>
      </c>
      <c r="E30" s="30" t="e">
        <f t="shared" si="8"/>
        <v>#NAME?</v>
      </c>
      <c r="F30" s="53"/>
      <c r="G30" s="5"/>
      <c r="H30" s="21"/>
      <c r="I30" s="13"/>
    </row>
    <row r="31" spans="1:9" ht="12.75">
      <c r="A31" s="3" t="e">
        <f ca="1" t="shared" si="9"/>
        <v>#NAME?</v>
      </c>
      <c r="B31" s="4" t="e">
        <f t="shared" si="5"/>
        <v>#NAME?</v>
      </c>
      <c r="C31" s="36" t="e">
        <f t="shared" si="6"/>
        <v>#NAME?</v>
      </c>
      <c r="D31" s="36" t="e">
        <f ca="1" t="shared" si="7"/>
        <v>#NAME?</v>
      </c>
      <c r="E31" s="30" t="e">
        <f t="shared" si="8"/>
        <v>#NAME?</v>
      </c>
      <c r="F31" s="53"/>
      <c r="G31" s="5"/>
      <c r="H31" s="21"/>
      <c r="I31" s="13"/>
    </row>
    <row r="32" spans="1:9" ht="12.75">
      <c r="A32" s="3" t="e">
        <f ca="1" t="shared" si="9"/>
        <v>#NAME?</v>
      </c>
      <c r="B32" s="4" t="e">
        <f t="shared" si="5"/>
        <v>#NAME?</v>
      </c>
      <c r="C32" s="36" t="e">
        <f t="shared" si="6"/>
        <v>#NAME?</v>
      </c>
      <c r="D32" s="36" t="e">
        <f ca="1" t="shared" si="7"/>
        <v>#NAME?</v>
      </c>
      <c r="E32" s="30" t="e">
        <f t="shared" si="8"/>
        <v>#NAME?</v>
      </c>
      <c r="F32" s="53"/>
      <c r="G32" s="5"/>
      <c r="H32" s="21"/>
      <c r="I32" s="13"/>
    </row>
    <row r="33" spans="1:9" ht="12.75">
      <c r="A33" s="3" t="e">
        <f ca="1" t="shared" si="9"/>
        <v>#NAME?</v>
      </c>
      <c r="B33" s="4" t="e">
        <f t="shared" si="5"/>
        <v>#NAME?</v>
      </c>
      <c r="C33" s="36" t="e">
        <f t="shared" si="6"/>
        <v>#NAME?</v>
      </c>
      <c r="D33" s="36" t="e">
        <f ca="1" t="shared" si="7"/>
        <v>#NAME?</v>
      </c>
      <c r="E33" s="30" t="e">
        <f t="shared" si="8"/>
        <v>#NAME?</v>
      </c>
      <c r="F33" s="53"/>
      <c r="G33" s="5"/>
      <c r="H33" s="21"/>
      <c r="I33" s="13"/>
    </row>
    <row r="34" spans="1:9" ht="12.75">
      <c r="A34" s="3" t="e">
        <f ca="1" t="shared" si="9"/>
        <v>#NAME?</v>
      </c>
      <c r="B34" s="4" t="e">
        <f t="shared" si="5"/>
        <v>#NAME?</v>
      </c>
      <c r="C34" s="36" t="e">
        <f t="shared" si="6"/>
        <v>#NAME?</v>
      </c>
      <c r="D34" s="36" t="e">
        <f ca="1" t="shared" si="7"/>
        <v>#NAME?</v>
      </c>
      <c r="E34" s="30" t="e">
        <f t="shared" si="8"/>
        <v>#NAME?</v>
      </c>
      <c r="F34" s="53"/>
      <c r="G34" s="5"/>
      <c r="H34" s="21"/>
      <c r="I34" s="13"/>
    </row>
    <row r="35" spans="1:9" ht="12.75">
      <c r="A35" s="3" t="e">
        <f ca="1" t="shared" si="9"/>
        <v>#NAME?</v>
      </c>
      <c r="B35" s="4" t="e">
        <f t="shared" si="5"/>
        <v>#NAME?</v>
      </c>
      <c r="C35" s="36" t="e">
        <f t="shared" si="6"/>
        <v>#NAME?</v>
      </c>
      <c r="D35" s="36" t="e">
        <f ca="1" t="shared" si="7"/>
        <v>#NAME?</v>
      </c>
      <c r="E35" s="30" t="e">
        <f t="shared" si="8"/>
        <v>#NAME?</v>
      </c>
      <c r="F35" s="53"/>
      <c r="G35" s="5"/>
      <c r="H35" s="21"/>
      <c r="I35" s="13"/>
    </row>
    <row r="36" spans="1:9" ht="13.5" thickBot="1">
      <c r="A36" s="3" t="e">
        <f ca="1" t="shared" si="9"/>
        <v>#NAME?</v>
      </c>
      <c r="B36" s="4" t="e">
        <f t="shared" si="5"/>
        <v>#NAME?</v>
      </c>
      <c r="C36" s="36" t="e">
        <f t="shared" si="6"/>
        <v>#NAME?</v>
      </c>
      <c r="D36" s="36" t="e">
        <f ca="1" t="shared" si="7"/>
        <v>#NAME?</v>
      </c>
      <c r="E36" s="30" t="e">
        <f t="shared" si="8"/>
        <v>#NAME?</v>
      </c>
      <c r="F36" s="54"/>
      <c r="G36" s="6"/>
      <c r="H36" s="22"/>
      <c r="I36" s="13"/>
    </row>
    <row r="37" spans="1:9" ht="12.75">
      <c r="A37" s="7"/>
      <c r="B37" s="8"/>
      <c r="C37" s="8"/>
      <c r="D37" s="9"/>
      <c r="E37" s="10"/>
      <c r="F37" s="11" t="s">
        <v>28</v>
      </c>
      <c r="G37" s="12" t="s">
        <v>2</v>
      </c>
      <c r="H37" s="24" t="s">
        <v>2</v>
      </c>
      <c r="I37" s="13"/>
    </row>
    <row r="38" spans="1:9" ht="12.75">
      <c r="A38" s="13"/>
      <c r="B38" s="14"/>
      <c r="C38" s="14"/>
      <c r="D38" s="15"/>
      <c r="E38" s="16"/>
      <c r="F38" s="17" t="s">
        <v>31</v>
      </c>
      <c r="G38" s="51" t="e">
        <f>pikasTripKm()</f>
        <v>#NAME?</v>
      </c>
      <c r="H38" s="52" t="e">
        <f>pikasTripKm()</f>
        <v>#NAME?</v>
      </c>
      <c r="I38" s="13"/>
    </row>
    <row r="39" spans="1:9" ht="12.75">
      <c r="A39" s="13"/>
      <c r="B39" s="14"/>
      <c r="C39" s="14"/>
      <c r="D39" s="15"/>
      <c r="E39" s="16"/>
      <c r="F39" s="17" t="s">
        <v>30</v>
      </c>
      <c r="G39" s="34" t="e">
        <f>pikasTripDuration()/(24*60)</f>
        <v>#NAME?</v>
      </c>
      <c r="H39" s="35" t="e">
        <f>pikasTripDuration()/(24*60)</f>
        <v>#NAME?</v>
      </c>
      <c r="I39" s="13"/>
    </row>
    <row r="40" spans="1:9" ht="13.5" thickBot="1">
      <c r="A40" s="47"/>
      <c r="B40" s="48"/>
      <c r="C40" s="48"/>
      <c r="D40" s="49"/>
      <c r="E40" s="164" t="s">
        <v>29</v>
      </c>
      <c r="F40" s="165"/>
      <c r="G40" s="55" t="e">
        <f>G38/(24*IF(G39&gt;0,G39,1))</f>
        <v>#NAME?</v>
      </c>
      <c r="H40" s="56" t="e">
        <f>H38/(24*IF(H39&gt;0,H39,1))</f>
        <v>#NAME?</v>
      </c>
      <c r="I40" s="13"/>
    </row>
  </sheetData>
  <sheetProtection/>
  <mergeCells count="14">
    <mergeCell ref="E25:E26"/>
    <mergeCell ref="F25:F26"/>
    <mergeCell ref="E5:E6"/>
    <mergeCell ref="F5:F6"/>
    <mergeCell ref="E40:F40"/>
    <mergeCell ref="E20:F20"/>
    <mergeCell ref="A5:A6"/>
    <mergeCell ref="B5:B6"/>
    <mergeCell ref="C5:C6"/>
    <mergeCell ref="D5:D6"/>
    <mergeCell ref="A25:A26"/>
    <mergeCell ref="B25:B26"/>
    <mergeCell ref="C25:C26"/>
    <mergeCell ref="D25:D26"/>
  </mergeCells>
  <printOptions/>
  <pageMargins left="0.7480314960629921" right="0.5511811023622047" top="0.3937007874015748" bottom="0.3937007874015748" header="0" footer="0"/>
  <pageSetup fitToHeight="2" fitToWidth="99" horizontalDpi="300" verticalDpi="300" orientation="landscape" pageOrder="overThenDown" r:id="rId2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Romas Mickus</Manager>
  <Company>UAB Merakas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01b-Schedule for line, version 1.3.0724</dc:title>
  <dc:subject>Pikas reports</dc:subject>
  <dc:creator>Evaldas Jadenkus</dc:creator>
  <cp:keywords/>
  <dc:description/>
  <cp:lastModifiedBy>Marat Aljautdinov</cp:lastModifiedBy>
  <cp:lastPrinted>2019-11-25T09:53:17Z</cp:lastPrinted>
  <dcterms:created xsi:type="dcterms:W3CDTF">2003-02-27T16:16:01Z</dcterms:created>
  <dcterms:modified xsi:type="dcterms:W3CDTF">2019-11-26T07:17:04Z</dcterms:modified>
  <cp:category/>
  <cp:version/>
  <cp:contentType/>
  <cp:contentStatus/>
</cp:coreProperties>
</file>